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E:\ПРОИЗВОДСТВО МТ\ЗАКАЗЫ МТ\NKRx-01 ДЕТАЛИ ЭЖЕКТОРА\"/>
    </mc:Choice>
  </mc:AlternateContent>
  <bookViews>
    <workbookView xWindow="0" yWindow="0" windowWidth="38400" windowHeight="17860"/>
  </bookViews>
  <sheets>
    <sheet name="Задание на кооперацию" sheetId="1" r:id="rId1"/>
    <sheet name="ТНВП.0240.08.00.001" sheetId="3" r:id="rId2"/>
    <sheet name="ТНВП.0240.08.00.002" sheetId="2" r:id="rId3"/>
    <sheet name="ТНВП.0240.08.00.003" sheetId="4" r:id="rId4"/>
  </sheets>
  <definedNames>
    <definedName name="_xlnm._FilterDatabase" localSheetId="0" hidden="1">'Задание на кооперацию'!$C$1:$Y$4</definedName>
    <definedName name="_xlnm.Print_Area" localSheetId="1">ТНВП.0240.08.00.001!$A$1:$O$60</definedName>
    <definedName name="_xlnm.Print_Area" localSheetId="2">ТНВП.0240.08.00.002!$A$1:$N$60</definedName>
    <definedName name="_xlnm.Print_Area" localSheetId="3">ТНВП.0240.08.00.003!$A$1:$O$60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1" l="1"/>
  <c r="X4" i="1" s="1"/>
  <c r="V4" i="1" s="1"/>
  <c r="W3" i="1"/>
  <c r="Y3" i="1" s="1"/>
  <c r="W2" i="1"/>
  <c r="Y2" i="1" s="1"/>
  <c r="Y4" i="1"/>
  <c r="N4" i="1"/>
  <c r="N3" i="1"/>
  <c r="N2" i="1"/>
  <c r="X3" i="1" l="1"/>
  <c r="V3" i="1" s="1"/>
  <c r="O3" i="1" s="1"/>
  <c r="X2" i="1"/>
  <c r="V2" i="1" s="1"/>
  <c r="O2" i="1" s="1"/>
  <c r="O4" i="1"/>
  <c r="B3" i="1" l="1"/>
  <c r="B4" i="1"/>
  <c r="B2" i="1" l="1"/>
</calcChain>
</file>

<file path=xl/sharedStrings.xml><?xml version="1.0" encoding="utf-8"?>
<sst xmlns="http://schemas.openxmlformats.org/spreadsheetml/2006/main" count="48" uniqueCount="39">
  <si>
    <t>СОКР. НАИМ.</t>
  </si>
  <si>
    <t>КОД</t>
  </si>
  <si>
    <t>ШТ в заказе</t>
  </si>
  <si>
    <t>ЕИ</t>
  </si>
  <si>
    <t>КГ на 1 ЕД</t>
  </si>
  <si>
    <t>КГ СУММ.</t>
  </si>
  <si>
    <t>Серт.</t>
  </si>
  <si>
    <t>Пл.</t>
  </si>
  <si>
    <t>Парт.</t>
  </si>
  <si>
    <t>ОБОЗНАЧЕНИЕ</t>
  </si>
  <si>
    <t>НАИМЕНОВАНИЕ</t>
  </si>
  <si>
    <t>МАТЕРИАЛ ПО КД</t>
  </si>
  <si>
    <t>ЗАМЕНА МАТЕРИАЛА В ПРОИЗВОДСТВЕ (ПО ТБ1 ИЛИ АНАЛОГ)</t>
  </si>
  <si>
    <t>№ ЗАКАЗА/ УЧАСТКА</t>
  </si>
  <si>
    <t>КЛАССИФИКАЦИЯ</t>
  </si>
  <si>
    <t>ТИП ОБЕСПЕЧЕНИЯ</t>
  </si>
  <si>
    <t>L детали</t>
  </si>
  <si>
    <t>КГ / ЛИСТ / ЗАГОТ.</t>
  </si>
  <si>
    <t>ОЕИ. КГ СУММ</t>
  </si>
  <si>
    <t>К. Норма отхода</t>
  </si>
  <si>
    <t>Размер заготовки L. мм</t>
  </si>
  <si>
    <t>Всего материала по длине. или кг</t>
  </si>
  <si>
    <t>ШТ в изделии</t>
  </si>
  <si>
    <t>ИЗДЕЛИЕ/ДЕТАЛЬ</t>
  </si>
  <si>
    <t>шт</t>
  </si>
  <si>
    <t>Деталь</t>
  </si>
  <si>
    <t xml:space="preserve">NKRx-01 </t>
  </si>
  <si>
    <t>ТНВП.0240.08.00.001</t>
  </si>
  <si>
    <t>ТНВП.0240.08.00.002</t>
  </si>
  <si>
    <t>ТНВП.0240.08.00.003</t>
  </si>
  <si>
    <t>Корпус</t>
  </si>
  <si>
    <t>Сопло ВД</t>
  </si>
  <si>
    <t>Сопло НД</t>
  </si>
  <si>
    <t xml:space="preserve">Круг 30 ГОСТ 2590-2006/12Х18Н10Т-ТО ГОСТ 5949-2018; УЗК; МКК; </t>
  </si>
  <si>
    <t>Даваль</t>
  </si>
  <si>
    <t>КОРПУС</t>
  </si>
  <si>
    <t>СОПЛО НД</t>
  </si>
  <si>
    <t>СОПЛО ВД</t>
  </si>
  <si>
    <t xml:space="preserve">Круг 36 ГОСТ 2590-2006/12Х18Н10Т-ТО ГОСТ 5949-2018; УЗК; МКК;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</si>
</sst>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horizontal="left" vertical="center"/>
    </xf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3" fontId="6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Font="1" applyFill="1" applyBorder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497416</xdr:colOff>
      <xdr:row>4</xdr:row>
      <xdr:rowOff>21167</xdr:rowOff>
    </xdr:from>
    <xdr:to>
      <xdr:col>14</xdr:col>
      <xdr:colOff>123038</xdr:colOff>
      <xdr:row>49</xdr:row>
      <xdr:rowOff>148167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416" y="740834"/>
          <a:ext cx="8219289" cy="8223250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465666</xdr:colOff>
      <xdr:row>51</xdr:row>
      <xdr:rowOff>0</xdr:rowOff>
    </xdr:from>
    <xdr:to>
      <xdr:col>12</xdr:col>
      <xdr:colOff>429682</xdr:colOff>
      <xdr:row>58</xdr:row>
      <xdr:rowOff>171450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499" y="9175750"/>
          <a:ext cx="6716183" cy="1430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10584</xdr:rowOff>
    </xdr:from>
    <xdr:to>
      <xdr:col>13</xdr:col>
      <xdr:colOff>253999</xdr:colOff>
      <xdr:row>36</xdr:row>
      <xdr:rowOff>80424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0084"/>
          <a:ext cx="8233832" cy="5467340"/>
        </a:xfrm>
        <a:prstGeom prst="rect">
          <a:avLst/>
        </a:prstGeom>
      </xdr:spPr>
    </xdr:pic>
    <xdr:clientData/>
  </xdr:twoCellAnchor>
  <xdr:twoCellAnchor editAs="oneCell">
    <xdr:from>
      <xdr:col>0</xdr:col>
      <xdr:colOff>605367</xdr:colOff>
      <xdr:row>43</xdr:row>
      <xdr:rowOff>126999</xdr:rowOff>
    </xdr:from>
    <xdr:to>
      <xdr:col>12</xdr:col>
      <xdr:colOff>2117</xdr:colOff>
      <xdr:row>51</xdr:row>
      <xdr:rowOff>84667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367" y="7863416"/>
          <a:ext cx="6762750" cy="139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359833</xdr:colOff>
      <xdr:row>4</xdr:row>
      <xdr:rowOff>105834</xdr:rowOff>
    </xdr:from>
    <xdr:to>
      <xdr:col>11</xdr:col>
      <xdr:colOff>116417</xdr:colOff>
      <xdr:row>44</xdr:row>
      <xdr:rowOff>165751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0" y="825501"/>
          <a:ext cx="5281084" cy="72565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47</xdr:row>
      <xdr:rowOff>158749</xdr:rowOff>
    </xdr:from>
    <xdr:to>
      <xdr:col>12</xdr:col>
      <xdr:colOff>577851</xdr:colOff>
      <xdr:row>55</xdr:row>
      <xdr:rowOff>150282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8" y="8614832"/>
          <a:ext cx="6716183" cy="1430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workbookViewId="0">
      <selection activeCell="F40" sqref="F40"/>
    </sheetView>
  </sheetViews>
  <sheetFormatPr defaultRowHeight="13" x14ac:dyDescent="0.3"/>
  <cols>
    <col min="1" max="1" width="4.453125" style="6" customWidth="1"/>
    <col min="2" max="2" width="25" style="20" bestFit="1" customWidth="1"/>
    <col min="3" max="4" width="8.984375E-2" style="6" customWidth="1"/>
    <col min="5" max="5" width="8.7265625" style="6" bestFit="1" customWidth="1"/>
    <col min="6" max="6" width="16.81640625" style="6" bestFit="1" customWidth="1"/>
    <col min="7" max="7" width="18.81640625" style="6" bestFit="1" customWidth="1"/>
    <col min="8" max="10" width="7" style="6" customWidth="1"/>
    <col min="11" max="11" width="53.54296875" style="6" customWidth="1"/>
    <col min="12" max="12" width="0.1796875" style="6" customWidth="1"/>
    <col min="13" max="15" width="7.26953125" style="6" customWidth="1"/>
    <col min="16" max="16" width="16.81640625" style="6" customWidth="1"/>
    <col min="17" max="17" width="13.36328125" style="6" bestFit="1" customWidth="1"/>
    <col min="18" max="20" width="5.08984375" style="6" hidden="1" customWidth="1"/>
    <col min="21" max="24" width="9.08984375" style="6" customWidth="1"/>
    <col min="25" max="25" width="12.453125" style="6" customWidth="1"/>
    <col min="26" max="16384" width="8.7265625" style="6"/>
  </cols>
  <sheetData>
    <row r="1" spans="1:25" s="7" customFormat="1" ht="48" customHeight="1" x14ac:dyDescent="0.3">
      <c r="A1" s="6"/>
      <c r="B1" s="1" t="s">
        <v>23</v>
      </c>
      <c r="C1" s="2" t="s">
        <v>0</v>
      </c>
      <c r="D1" s="2" t="s">
        <v>13</v>
      </c>
      <c r="E1" s="1" t="s">
        <v>1</v>
      </c>
      <c r="F1" s="1" t="s">
        <v>9</v>
      </c>
      <c r="G1" s="1" t="s">
        <v>10</v>
      </c>
      <c r="H1" s="1" t="s">
        <v>22</v>
      </c>
      <c r="I1" s="1" t="s">
        <v>2</v>
      </c>
      <c r="J1" s="1" t="s">
        <v>3</v>
      </c>
      <c r="K1" s="1" t="s">
        <v>11</v>
      </c>
      <c r="L1" s="1" t="s">
        <v>12</v>
      </c>
      <c r="M1" s="1" t="s">
        <v>4</v>
      </c>
      <c r="N1" s="3" t="s">
        <v>5</v>
      </c>
      <c r="O1" s="3" t="s">
        <v>18</v>
      </c>
      <c r="P1" s="1" t="s">
        <v>14</v>
      </c>
      <c r="Q1" s="1" t="s">
        <v>15</v>
      </c>
      <c r="R1" s="3" t="s">
        <v>6</v>
      </c>
      <c r="S1" s="3" t="s">
        <v>7</v>
      </c>
      <c r="T1" s="3" t="s">
        <v>8</v>
      </c>
      <c r="U1" s="3" t="s">
        <v>16</v>
      </c>
      <c r="V1" s="3" t="s">
        <v>19</v>
      </c>
      <c r="W1" s="3" t="s">
        <v>20</v>
      </c>
      <c r="X1" s="4" t="s">
        <v>17</v>
      </c>
      <c r="Y1" s="3" t="s">
        <v>21</v>
      </c>
    </row>
    <row r="2" spans="1:25" x14ac:dyDescent="0.3">
      <c r="B2" s="22" t="str">
        <f t="shared" ref="B2:B4" si="0">CONCATENATE(F2," ",G2)</f>
        <v>ТНВП.0240.08.00.001 Корпус</v>
      </c>
      <c r="C2" s="8"/>
      <c r="D2" s="8"/>
      <c r="E2" s="9" t="s">
        <v>26</v>
      </c>
      <c r="F2" s="10" t="s">
        <v>27</v>
      </c>
      <c r="G2" s="10" t="s">
        <v>30</v>
      </c>
      <c r="H2" s="11">
        <v>1</v>
      </c>
      <c r="I2" s="11">
        <v>2</v>
      </c>
      <c r="J2" s="11" t="s">
        <v>24</v>
      </c>
      <c r="K2" s="12" t="s">
        <v>38</v>
      </c>
      <c r="L2" s="11"/>
      <c r="M2" s="13">
        <v>0.52</v>
      </c>
      <c r="N2" s="13">
        <f t="shared" ref="N2:N4" si="1">M2*I2</f>
        <v>1.04</v>
      </c>
      <c r="O2" s="13">
        <f t="shared" ref="O2:O4" si="2">V2*N2</f>
        <v>2.2193160000000001</v>
      </c>
      <c r="P2" s="14" t="s">
        <v>25</v>
      </c>
      <c r="Q2" s="14" t="s">
        <v>34</v>
      </c>
      <c r="R2" s="14"/>
      <c r="S2" s="14"/>
      <c r="T2" s="15"/>
      <c r="U2" s="16">
        <v>133</v>
      </c>
      <c r="V2" s="17">
        <f>X2/M2</f>
        <v>2.1339576923076922</v>
      </c>
      <c r="W2" s="16">
        <f>U2+5</f>
        <v>138</v>
      </c>
      <c r="X2" s="18">
        <f>8.041*W2/1000</f>
        <v>1.109658</v>
      </c>
      <c r="Y2" s="16">
        <f>W2*I2</f>
        <v>276</v>
      </c>
    </row>
    <row r="3" spans="1:25" x14ac:dyDescent="0.3">
      <c r="B3" s="22" t="str">
        <f t="shared" si="0"/>
        <v>ТНВП.0240.08.00.002 Сопло ВД</v>
      </c>
      <c r="C3" s="8"/>
      <c r="D3" s="8"/>
      <c r="E3" s="9" t="s">
        <v>26</v>
      </c>
      <c r="F3" s="10" t="s">
        <v>28</v>
      </c>
      <c r="G3" s="10" t="s">
        <v>31</v>
      </c>
      <c r="H3" s="11">
        <v>1</v>
      </c>
      <c r="I3" s="11">
        <v>2</v>
      </c>
      <c r="J3" s="11" t="s">
        <v>24</v>
      </c>
      <c r="K3" s="12" t="s">
        <v>33</v>
      </c>
      <c r="L3" s="11"/>
      <c r="M3" s="13">
        <v>0.32</v>
      </c>
      <c r="N3" s="13">
        <f t="shared" si="1"/>
        <v>0.64</v>
      </c>
      <c r="O3" s="13">
        <f t="shared" si="2"/>
        <v>1.0051199999999998</v>
      </c>
      <c r="P3" s="14" t="s">
        <v>25</v>
      </c>
      <c r="Q3" s="14" t="s">
        <v>34</v>
      </c>
      <c r="R3" s="14"/>
      <c r="S3" s="14"/>
      <c r="T3" s="15"/>
      <c r="U3" s="16">
        <v>85</v>
      </c>
      <c r="V3" s="17">
        <f>X3/M3</f>
        <v>1.5704999999999996</v>
      </c>
      <c r="W3" s="16">
        <f t="shared" ref="W3:W4" si="3">U3+5</f>
        <v>90</v>
      </c>
      <c r="X3" s="18">
        <f t="shared" ref="X3:X4" si="4">5.584*W3/1000</f>
        <v>0.5025599999999999</v>
      </c>
      <c r="Y3" s="16">
        <f>W3*I3</f>
        <v>180</v>
      </c>
    </row>
    <row r="4" spans="1:25" x14ac:dyDescent="0.3">
      <c r="B4" s="22" t="str">
        <f t="shared" si="0"/>
        <v>ТНВП.0240.08.00.003 Сопло НД</v>
      </c>
      <c r="C4" s="8"/>
      <c r="D4" s="8"/>
      <c r="E4" s="9" t="s">
        <v>26</v>
      </c>
      <c r="F4" s="10" t="s">
        <v>29</v>
      </c>
      <c r="G4" s="9" t="s">
        <v>32</v>
      </c>
      <c r="H4" s="19">
        <v>1</v>
      </c>
      <c r="I4" s="19">
        <v>2</v>
      </c>
      <c r="J4" s="19" t="s">
        <v>24</v>
      </c>
      <c r="K4" s="12" t="s">
        <v>33</v>
      </c>
      <c r="L4" s="11"/>
      <c r="M4" s="13">
        <v>0.11</v>
      </c>
      <c r="N4" s="13">
        <f t="shared" si="1"/>
        <v>0.22</v>
      </c>
      <c r="O4" s="13">
        <f t="shared" si="2"/>
        <v>0.44671999999999995</v>
      </c>
      <c r="P4" s="14" t="s">
        <v>25</v>
      </c>
      <c r="Q4" s="14" t="s">
        <v>34</v>
      </c>
      <c r="R4" s="14"/>
      <c r="S4" s="14"/>
      <c r="T4" s="15"/>
      <c r="U4" s="16">
        <v>35</v>
      </c>
      <c r="V4" s="17">
        <f>X4/M4</f>
        <v>2.0305454545454542</v>
      </c>
      <c r="W4" s="16">
        <f t="shared" si="3"/>
        <v>40</v>
      </c>
      <c r="X4" s="18">
        <f t="shared" si="4"/>
        <v>0.22335999999999998</v>
      </c>
      <c r="Y4" s="16">
        <f>W4*I4</f>
        <v>80</v>
      </c>
    </row>
    <row r="5" spans="1:25" x14ac:dyDescent="0.3">
      <c r="B5" s="6"/>
    </row>
    <row r="6" spans="1:25" x14ac:dyDescent="0.3">
      <c r="N6" s="21"/>
    </row>
  </sheetData>
  <autoFilter ref="C1:Y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view="pageBreakPreview" zoomScale="60" zoomScaleNormal="100" workbookViewId="0">
      <selection activeCell="AA57" sqref="AA57"/>
    </sheetView>
  </sheetViews>
  <sheetFormatPr defaultRowHeight="14.5" x14ac:dyDescent="0.35"/>
  <sheetData>
    <row r="1" spans="1:15" x14ac:dyDescent="0.35">
      <c r="A1" s="5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</sheetData>
  <mergeCells count="1">
    <mergeCell ref="A1:O3"/>
  </mergeCells>
  <pageMargins left="0.7" right="0.7" top="0.75" bottom="0.75" header="0.3" footer="0.3"/>
  <pageSetup paperSize="9" scale="66" orientation="portrait" r:id="rId1"/>
  <colBreaks count="1" manualBreakCount="1">
    <brk id="15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view="pageBreakPreview" zoomScale="60" zoomScaleNormal="100" workbookViewId="0">
      <selection activeCell="V39" sqref="V39"/>
    </sheetView>
  </sheetViews>
  <sheetFormatPr defaultRowHeight="14.5" x14ac:dyDescent="0.35"/>
  <sheetData>
    <row r="1" spans="1:15" x14ac:dyDescent="0.35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</sheetData>
  <mergeCells count="1">
    <mergeCell ref="A1:O3"/>
  </mergeCell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view="pageBreakPreview" zoomScale="60" zoomScaleNormal="100" workbookViewId="0">
      <selection activeCell="W42" sqref="W42"/>
    </sheetView>
  </sheetViews>
  <sheetFormatPr defaultRowHeight="14.5" x14ac:dyDescent="0.35"/>
  <sheetData>
    <row r="1" spans="1:15" x14ac:dyDescent="0.35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</sheetData>
  <mergeCells count="1">
    <mergeCell ref="A1:O3"/>
  </mergeCells>
  <pageMargins left="0.7" right="0.7" top="0.75" bottom="0.75" header="0.3" footer="0.3"/>
  <pageSetup paperSize="9" scale="50" orientation="portrait" r:id="rId1"/>
  <colBreaks count="1" manualBreakCount="1">
    <brk id="20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Задание на кооперацию</vt:lpstr>
      <vt:lpstr>ТНВП.0240.08.00.001</vt:lpstr>
      <vt:lpstr>ТНВП.0240.08.00.002</vt:lpstr>
      <vt:lpstr>ТНВП.0240.08.00.003</vt:lpstr>
      <vt:lpstr>ТНВП.0240.08.00.001!Область_печати</vt:lpstr>
      <vt:lpstr>ТНВП.0240.08.00.002!Область_печати</vt:lpstr>
      <vt:lpstr>ТНВП.0240.08.00.003!Область_печати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BRA-LAPTOP</dc:creator>
  <cp:lastModifiedBy>BRA-LAPTOP</cp:lastModifiedBy>
  <cp:lastPrinted>2026-03-18T15:02:55Z</cp:lastPrinted>
  <dcterms:created xsi:type="dcterms:W3CDTF">2024-04-16T10:20:29Z</dcterms:created>
  <dcterms:modified xsi:type="dcterms:W3CDTF">2026-03-18T16:04:16Z</dcterms:modified>
</cp:coreProperties>
</file>