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undikov.pa\Desktop\"/>
    </mc:Choice>
  </mc:AlternateContent>
  <xr:revisionPtr revIDLastSave="0" documentId="13_ncr:1_{A33F7712-78DB-410C-AF87-B9DDDF22C1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1" r:id="rId1"/>
  </sheets>
  <definedNames>
    <definedName name="_xlnm._FilterDatabase" localSheetId="0" hidden="1">'Лист1 (2)'!$D$1:$AL$3</definedName>
  </definedNames>
  <calcPr calcId="191029"/>
  <pivotCaches>
    <pivotCache cacheId="3" r:id="rId2"/>
    <pivotCache cacheId="4" r:id="rId3"/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16" i="1"/>
  <c r="Q4" i="1"/>
  <c r="R4" i="1" s="1"/>
  <c r="Q5" i="1"/>
  <c r="R5" i="1" s="1"/>
  <c r="Q6" i="1"/>
  <c r="R6" i="1" s="1"/>
  <c r="Q7" i="1"/>
  <c r="R7" i="1" s="1"/>
  <c r="Q8" i="1"/>
  <c r="R8" i="1" s="1"/>
  <c r="Q9" i="1"/>
  <c r="R9" i="1" s="1"/>
  <c r="Q10" i="1"/>
  <c r="R10" i="1" s="1"/>
  <c r="Q11" i="1"/>
  <c r="R11" i="1" s="1"/>
  <c r="Q12" i="1"/>
  <c r="R12" i="1" s="1"/>
  <c r="D4" i="1"/>
  <c r="D5" i="1"/>
  <c r="D6" i="1"/>
  <c r="D7" i="1"/>
  <c r="D8" i="1"/>
  <c r="D9" i="1"/>
  <c r="D10" i="1"/>
  <c r="D11" i="1"/>
  <c r="D12" i="1"/>
  <c r="Q3" i="1"/>
  <c r="R3" i="1" s="1"/>
  <c r="Q2" i="1"/>
  <c r="R2" i="1" s="1"/>
  <c r="D3" i="1"/>
  <c r="D2" i="1" l="1"/>
</calcChain>
</file>

<file path=xl/sharedStrings.xml><?xml version="1.0" encoding="utf-8"?>
<sst xmlns="http://schemas.openxmlformats.org/spreadsheetml/2006/main" count="183" uniqueCount="94">
  <si>
    <t>СОКР. НАИМ.</t>
  </si>
  <si>
    <t>КОД</t>
  </si>
  <si>
    <t>ШТ в заказе</t>
  </si>
  <si>
    <t>ЕИ</t>
  </si>
  <si>
    <t>КГ на 1 ЕД</t>
  </si>
  <si>
    <t>КГ СУММ.</t>
  </si>
  <si>
    <t>Серт.</t>
  </si>
  <si>
    <t>Пл.</t>
  </si>
  <si>
    <t>Парт.</t>
  </si>
  <si>
    <t>Тех. опер.</t>
  </si>
  <si>
    <t>Дата ГОТ</t>
  </si>
  <si>
    <t>ОБОЗНАЧЕНИЕ</t>
  </si>
  <si>
    <t>НАИМЕНОВАНИЕ</t>
  </si>
  <si>
    <t>МАТЕРИАЛ ПО КД</t>
  </si>
  <si>
    <t>ЗАМЕНА МАТЕРИАЛА В ПРОИЗВОДСТВЕ (ПО ТБ1 ИЛИ АНАЛОГ)</t>
  </si>
  <si>
    <t>№ ЗАКАЗА/ УЧАСТКА</t>
  </si>
  <si>
    <t>КЛАССИФИКАЦИЯ</t>
  </si>
  <si>
    <t>ТИП ОБЕСПЕЧЕНИЯ</t>
  </si>
  <si>
    <t>L детали</t>
  </si>
  <si>
    <t>КГ / ЛИСТ / ЗАГОТ.</t>
  </si>
  <si>
    <t>СМЗ на ЗАГОТОВКИ</t>
  </si>
  <si>
    <t>Доп. Опер.</t>
  </si>
  <si>
    <t>Контроль</t>
  </si>
  <si>
    <t>ОЕИ. КГ СУММ</t>
  </si>
  <si>
    <t>К. Норма отхода</t>
  </si>
  <si>
    <t>Размер заготовки L. мм</t>
  </si>
  <si>
    <t>Всего материала по длине. или кг</t>
  </si>
  <si>
    <t>ШТ в изделии</t>
  </si>
  <si>
    <t>ИЗДЕЛИЕ/ДЕТАЛЬ</t>
  </si>
  <si>
    <t>шт</t>
  </si>
  <si>
    <t>Деталь</t>
  </si>
  <si>
    <t>Названия строк</t>
  </si>
  <si>
    <t>Общий итог</t>
  </si>
  <si>
    <t>Сумма по полю ШТ в заказе</t>
  </si>
  <si>
    <t>Сумма по полю ОЕИ. КГ СУММ</t>
  </si>
  <si>
    <t>KKS</t>
  </si>
  <si>
    <t>OSNx-02</t>
  </si>
  <si>
    <t>12.0007.01.001</t>
  </si>
  <si>
    <t>12.0007.01.002</t>
  </si>
  <si>
    <t>12.0007.01.003</t>
  </si>
  <si>
    <t>12.0007.01.004</t>
  </si>
  <si>
    <t>12.0007.01.005</t>
  </si>
  <si>
    <t>12.0007.01.006</t>
  </si>
  <si>
    <t>12.0007.01.007</t>
  </si>
  <si>
    <t>12.0007.01.009</t>
  </si>
  <si>
    <t>12.0007.01.010</t>
  </si>
  <si>
    <t>12.0007.02.001</t>
  </si>
  <si>
    <t>12.0007.02.002</t>
  </si>
  <si>
    <t>Сухарь</t>
  </si>
  <si>
    <t>Бобышка</t>
  </si>
  <si>
    <t>Прижим</t>
  </si>
  <si>
    <t>Упор</t>
  </si>
  <si>
    <t>Пластина</t>
  </si>
  <si>
    <t>Втулка</t>
  </si>
  <si>
    <t>12.0007.01.001 Сухарь</t>
  </si>
  <si>
    <t>12.0007.01.002 Бобышка</t>
  </si>
  <si>
    <t>Лист 14 ГОСТ 1577-2022/Сталь 45 ГОСТ 1050-88</t>
  </si>
  <si>
    <t>Лист 40 ГОСТ 1577-2022/Сталь 45 ГОСТ 1050-88</t>
  </si>
  <si>
    <t>Лист 12 ГОСТ 19903-2015/12Х18Н10Т  ГОСТ 7350-77</t>
  </si>
  <si>
    <t>Круг 40 ГОСТ 2590-2006/Сталь 45 ГОСТ 1050-88</t>
  </si>
  <si>
    <t>Лист 35 ГОСТ 1577-2022/Сталь 45 ГОСТ 1050-88</t>
  </si>
  <si>
    <t>Лист 16 ГОСТ 1577-2022/Сталь 45 ГОСТ 1050-88</t>
  </si>
  <si>
    <t>Лист 12 ГОСТ 1577-2022/Сталь 45 ГОСТ 1050-88</t>
  </si>
  <si>
    <t>DIN933 - M10x30</t>
  </si>
  <si>
    <t>DIN933 - M16x40</t>
  </si>
  <si>
    <t>DIN933 - M16x80</t>
  </si>
  <si>
    <t>DIN912 - M18x50</t>
  </si>
  <si>
    <t>DIN913 - M4x5</t>
  </si>
  <si>
    <t>Болт</t>
  </si>
  <si>
    <t>Установочный винт</t>
  </si>
  <si>
    <t>DIN 7980 - 16</t>
  </si>
  <si>
    <t>Шайба разрезная</t>
  </si>
  <si>
    <t>Шайба</t>
  </si>
  <si>
    <t>DIN 126 - 17,5</t>
  </si>
  <si>
    <t>DIN912 - M14x40</t>
  </si>
  <si>
    <t>DIN125 - D14</t>
  </si>
  <si>
    <t>12.0007.01.003 Бобышка</t>
  </si>
  <si>
    <t>12.0007.01.004 Бобышка</t>
  </si>
  <si>
    <t>12.0007.01.005 Прижим</t>
  </si>
  <si>
    <t>12.0007.01.006 Упор</t>
  </si>
  <si>
    <t>12.0007.01.007 Упор</t>
  </si>
  <si>
    <t>12.0007.01.009 Пластина</t>
  </si>
  <si>
    <t>12.0007.01.010 Втулка</t>
  </si>
  <si>
    <t>12.0007.02.001 Сухарь</t>
  </si>
  <si>
    <t>12.0007.02.002 Бобышка</t>
  </si>
  <si>
    <t>DIN 126 - 17,5 Шайба</t>
  </si>
  <si>
    <t>DIN 7980 - 16 Шайба разрезная</t>
  </si>
  <si>
    <t>DIN125 - D14 Шайба</t>
  </si>
  <si>
    <t>DIN912 - M14x40 Болт</t>
  </si>
  <si>
    <t>DIN912 - M18x50 Болт</t>
  </si>
  <si>
    <t>DIN913 - M4x5 Установочный винт</t>
  </si>
  <si>
    <t>DIN933 - M10x30 Болт</t>
  </si>
  <si>
    <t>DIN933 - M16x40 Болт</t>
  </si>
  <si>
    <t>DIN933 - M16x80 Болт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</si>
</sst>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>
      <alignment horizontal="left" vertical="center"/>
    </xf>
  </cellStyleXfs>
  <cellXfs count="7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6" borderId="2" xfId="0" applyFont="1" applyFill="1" applyBorder="1" applyAlignment="1">
      <alignment horizontal="righ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0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9" xfId="0" applyFont="1" applyBorder="1"/>
    <xf numFmtId="0" fontId="4" fillId="0" borderId="11" xfId="0" applyFont="1" applyBorder="1" applyAlignment="1">
      <alignment horizontal="left" vertical="center"/>
    </xf>
    <xf numFmtId="0" fontId="0" fillId="0" borderId="12" xfId="0" applyFont="1" applyBorder="1"/>
    <xf numFmtId="0" fontId="0" fillId="0" borderId="13" xfId="0" applyFont="1" applyBorder="1"/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0" fillId="0" borderId="16" xfId="0" applyFont="1" applyBorder="1"/>
    <xf numFmtId="0" fontId="0" fillId="0" borderId="10" xfId="0" applyFont="1" applyBorder="1"/>
    <xf numFmtId="0" fontId="0" fillId="0" borderId="17" xfId="0" applyFont="1" applyBorder="1"/>
    <xf numFmtId="0" fontId="0" fillId="0" borderId="19" xfId="0" applyFont="1" applyBorder="1"/>
    <xf numFmtId="0" fontId="4" fillId="0" borderId="16" xfId="0" applyFont="1" applyBorder="1" applyAlignment="1">
      <alignment horizontal="left" vertical="center"/>
    </xf>
    <xf numFmtId="0" fontId="0" fillId="0" borderId="18" xfId="0" applyFont="1" applyFill="1" applyBorder="1"/>
    <xf numFmtId="0" fontId="4" fillId="0" borderId="10" xfId="0" applyFont="1" applyBorder="1" applyAlignment="1">
      <alignment horizontal="left" vertical="center"/>
    </xf>
    <xf numFmtId="0" fontId="0" fillId="0" borderId="19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0" xfId="0" applyFont="1" applyFill="1" applyBorder="1"/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6" borderId="7" xfId="0" applyFont="1" applyFill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27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2.xml"/><Relationship Id="rId7" Type="http://schemas.openxmlformats.org/officeDocument/2006/relationships/sharedStrings" Target="sharedStrings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Павел Юндиков" refreshedDate="46073.352491898149" createdVersion="8" refreshedVersion="8" minRefreshableVersion="3" recordCount="11" xr:uid="{81363B89-9181-4B45-B689-78F89BFA0711}">
  <cacheSource type="worksheet">
    <worksheetSource ref="D1:M12" sheet="Лист1 (2)"/>
  </cacheSource>
  <cacheFields count="10">
    <cacheField name="ИЗДЕЛИЕ/ДЕТАЛЬ" numFmtId="0">
      <sharedItems count="11">
        <s v="12.0007.01.001 Сухарь"/>
        <s v="12.0007.01.002 Бобышка"/>
        <s v="12.0007.01.003 Бобышка"/>
        <s v="12.0007.01.004 Бобышка"/>
        <s v="12.0007.01.005 Прижим"/>
        <s v="12.0007.01.006 Упор"/>
        <s v="12.0007.01.007 Упор"/>
        <s v="12.0007.01.009 Пластина"/>
        <s v="12.0007.01.010 Втулка"/>
        <s v="12.0007.02.001 Сухарь"/>
        <s v="12.0007.02.002 Бобышка"/>
      </sharedItems>
    </cacheField>
    <cacheField name="СОКР. НАИМ." numFmtId="0">
      <sharedItems containsNonDate="0" containsString="0" containsBlank="1"/>
    </cacheField>
    <cacheField name="№ ЗАКАЗА/ УЧАСТКА" numFmtId="0">
      <sharedItems containsNonDate="0" containsString="0" containsBlank="1"/>
    </cacheField>
    <cacheField name="КОД" numFmtId="0">
      <sharedItems/>
    </cacheField>
    <cacheField name="KKS" numFmtId="0">
      <sharedItems containsNonDate="0" containsString="0" containsBlank="1"/>
    </cacheField>
    <cacheField name="ОБОЗНАЧЕНИЕ" numFmtId="0">
      <sharedItems/>
    </cacheField>
    <cacheField name="НАИМЕНОВАНИЕ" numFmtId="0">
      <sharedItems/>
    </cacheField>
    <cacheField name="ШТ в изделии" numFmtId="0">
      <sharedItems containsSemiMixedTypes="0" containsString="0" containsNumber="1" containsInteger="1" minValue="4" maxValue="30"/>
    </cacheField>
    <cacheField name="ШТ в заказе" numFmtId="0">
      <sharedItems containsSemiMixedTypes="0" containsString="0" containsNumber="1" containsInteger="1" minValue="4" maxValue="30"/>
    </cacheField>
    <cacheField name="ЕИ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Павел Юндиков" refreshedDate="46073.353765624997" createdVersion="8" refreshedVersion="8" minRefreshableVersion="3" recordCount="9" xr:uid="{8AE5DD9B-F448-4865-A41B-48D4BB4B0926}">
  <cacheSource type="worksheet">
    <worksheetSource ref="D15:M24" sheet="Лист1 (2)"/>
  </cacheSource>
  <cacheFields count="10">
    <cacheField name="ИЗДЕЛИЕ/ДЕТАЛЬ" numFmtId="0">
      <sharedItems count="9">
        <s v="DIN933 - M10x30 Болт"/>
        <s v="DIN912 - M18x50 Болт"/>
        <s v="DIN933 - M16x40 Болт"/>
        <s v="DIN933 - M16x80 Болт"/>
        <s v="DIN913 - M4x5 Установочный винт"/>
        <s v="DIN 7980 - 16 Шайба разрезная"/>
        <s v="DIN 126 - 17,5 Шайба"/>
        <s v="DIN912 - M14x40 Болт"/>
        <s v="DIN125 - D14 Шайба"/>
      </sharedItems>
    </cacheField>
    <cacheField name="СОКР. НАИМ." numFmtId="0">
      <sharedItems containsNonDate="0" containsString="0" containsBlank="1"/>
    </cacheField>
    <cacheField name="№ ЗАКАЗА/ УЧАСТКА" numFmtId="0">
      <sharedItems containsNonDate="0" containsString="0" containsBlank="1"/>
    </cacheField>
    <cacheField name="КОД" numFmtId="0">
      <sharedItems/>
    </cacheField>
    <cacheField name="KKS" numFmtId="0">
      <sharedItems containsNonDate="0" containsString="0" containsBlank="1"/>
    </cacheField>
    <cacheField name="ОБОЗНАЧЕНИЕ" numFmtId="0">
      <sharedItems/>
    </cacheField>
    <cacheField name="НАИМЕНОВАНИЕ" numFmtId="0">
      <sharedItems/>
    </cacheField>
    <cacheField name="ШТ в изделии" numFmtId="0">
      <sharedItems containsSemiMixedTypes="0" containsString="0" containsNumber="1" containsInteger="1" minValue="4" maxValue="40"/>
    </cacheField>
    <cacheField name="ШТ в заказе" numFmtId="0">
      <sharedItems containsSemiMixedTypes="0" containsString="0" containsNumber="1" containsInteger="1" minValue="4" maxValue="40"/>
    </cacheField>
    <cacheField name="ЕИ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Павел Юндиков" refreshedDate="46073.35437361111" createdVersion="8" refreshedVersion="8" minRefreshableVersion="3" recordCount="11" xr:uid="{8E3AFCB7-F175-4392-A1E2-98D0DA762749}">
  <cacheSource type="worksheet">
    <worksheetSource ref="D1:S12" sheet="Лист1 (2)"/>
  </cacheSource>
  <cacheFields count="16">
    <cacheField name="ИЗДЕЛИЕ/ДЕТАЛЬ" numFmtId="0">
      <sharedItems/>
    </cacheField>
    <cacheField name="СОКР. НАИМ." numFmtId="0">
      <sharedItems containsNonDate="0" containsString="0" containsBlank="1"/>
    </cacheField>
    <cacheField name="№ ЗАКАЗА/ УЧАСТКА" numFmtId="0">
      <sharedItems containsNonDate="0" containsString="0" containsBlank="1"/>
    </cacheField>
    <cacheField name="КОД" numFmtId="0">
      <sharedItems/>
    </cacheField>
    <cacheField name="KKS" numFmtId="0">
      <sharedItems containsNonDate="0" containsString="0" containsBlank="1"/>
    </cacheField>
    <cacheField name="ОБОЗНАЧЕНИЕ" numFmtId="0">
      <sharedItems/>
    </cacheField>
    <cacheField name="НАИМЕНОВАНИЕ" numFmtId="0">
      <sharedItems/>
    </cacheField>
    <cacheField name="ШТ в изделии" numFmtId="0">
      <sharedItems containsSemiMixedTypes="0" containsString="0" containsNumber="1" containsInteger="1" minValue="4" maxValue="30"/>
    </cacheField>
    <cacheField name="ШТ в заказе" numFmtId="0">
      <sharedItems containsSemiMixedTypes="0" containsString="0" containsNumber="1" containsInteger="1" minValue="4" maxValue="30"/>
    </cacheField>
    <cacheField name="ЕИ" numFmtId="0">
      <sharedItems/>
    </cacheField>
    <cacheField name="МАТЕРИАЛ ПО КД" numFmtId="0">
      <sharedItems count="7">
        <s v="Лист 14 ГОСТ 1577-2022/Сталь 45 ГОСТ 1050-88"/>
        <s v="Лист 40 ГОСТ 1577-2022/Сталь 45 ГОСТ 1050-88"/>
        <s v="Лист 35 ГОСТ 1577-2022/Сталь 45 ГОСТ 1050-88"/>
        <s v="Лист 16 ГОСТ 1577-2022/Сталь 45 ГОСТ 1050-88"/>
        <s v="Лист 12 ГОСТ 19903-2015/12Х18Н10Т  ГОСТ 7350-77"/>
        <s v="Круг 40 ГОСТ 2590-2006/Сталь 45 ГОСТ 1050-88"/>
        <s v="Лист 12 ГОСТ 1577-2022/Сталь 45 ГОСТ 1050-88"/>
      </sharedItems>
    </cacheField>
    <cacheField name="ЗАМЕНА МАТЕРИАЛА В ПРОИЗВОДСТВЕ (ПО ТБ1 ИЛИ АНАЛОГ)" numFmtId="0">
      <sharedItems containsNonDate="0" containsString="0" containsBlank="1"/>
    </cacheField>
    <cacheField name="КГ на 1 ЕД" numFmtId="0">
      <sharedItems containsSemiMixedTypes="0" containsString="0" containsNumber="1" minValue="0.1" maxValue="0.9"/>
    </cacheField>
    <cacheField name="КГ СУММ." numFmtId="0">
      <sharedItems containsSemiMixedTypes="0" containsString="0" containsNumber="1" minValue="0.4" maxValue="7.2"/>
    </cacheField>
    <cacheField name="ОЕИ. КГ СУММ" numFmtId="0">
      <sharedItems containsSemiMixedTypes="0" containsString="0" containsNumber="1" minValue="0.4" maxValue="7.2"/>
    </cacheField>
    <cacheField name="КЛАССИФИКАЦИЯ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m/>
    <m/>
    <s v="OSNx-02"/>
    <m/>
    <s v="12.0007.01.001"/>
    <s v="Сухарь"/>
    <n v="30"/>
    <n v="30"/>
    <s v="шт"/>
  </r>
  <r>
    <x v="1"/>
    <m/>
    <m/>
    <s v="OSNx-02"/>
    <m/>
    <s v="12.0007.01.002"/>
    <s v="Бобышка"/>
    <n v="8"/>
    <n v="8"/>
    <s v="шт"/>
  </r>
  <r>
    <x v="2"/>
    <m/>
    <m/>
    <s v="OSNx-02"/>
    <m/>
    <s v="12.0007.01.003"/>
    <s v="Бобышка"/>
    <n v="4"/>
    <n v="4"/>
    <s v="шт"/>
  </r>
  <r>
    <x v="3"/>
    <m/>
    <m/>
    <s v="OSNx-02"/>
    <m/>
    <s v="12.0007.01.004"/>
    <s v="Бобышка"/>
    <n v="8"/>
    <n v="8"/>
    <s v="шт"/>
  </r>
  <r>
    <x v="4"/>
    <m/>
    <m/>
    <s v="OSNx-02"/>
    <m/>
    <s v="12.0007.01.005"/>
    <s v="Прижим"/>
    <n v="4"/>
    <n v="4"/>
    <s v="шт"/>
  </r>
  <r>
    <x v="5"/>
    <m/>
    <m/>
    <s v="OSNx-02"/>
    <m/>
    <s v="12.0007.01.006"/>
    <s v="Упор"/>
    <n v="12"/>
    <n v="12"/>
    <s v="шт"/>
  </r>
  <r>
    <x v="6"/>
    <m/>
    <m/>
    <s v="OSNx-02"/>
    <m/>
    <s v="12.0007.01.007"/>
    <s v="Упор"/>
    <n v="6"/>
    <n v="6"/>
    <s v="шт"/>
  </r>
  <r>
    <x v="7"/>
    <m/>
    <m/>
    <s v="OSNx-02"/>
    <m/>
    <s v="12.0007.01.009"/>
    <s v="Пластина"/>
    <n v="8"/>
    <n v="8"/>
    <s v="шт"/>
  </r>
  <r>
    <x v="8"/>
    <m/>
    <m/>
    <s v="OSNx-02"/>
    <m/>
    <s v="12.0007.01.010"/>
    <s v="Втулка"/>
    <n v="4"/>
    <n v="4"/>
    <s v="шт"/>
  </r>
  <r>
    <x v="9"/>
    <m/>
    <m/>
    <s v="OSNx-02"/>
    <m/>
    <s v="12.0007.02.001"/>
    <s v="Сухарь"/>
    <n v="16"/>
    <n v="16"/>
    <s v="шт"/>
  </r>
  <r>
    <x v="10"/>
    <m/>
    <m/>
    <s v="OSNx-02"/>
    <m/>
    <s v="12.0007.02.002"/>
    <s v="Бобышка"/>
    <n v="8"/>
    <n v="8"/>
    <s v="шт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m/>
    <m/>
    <s v="OSNx-02"/>
    <m/>
    <s v="DIN933 - M10x30"/>
    <s v="Болт"/>
    <n v="4"/>
    <n v="4"/>
    <s v="шт"/>
  </r>
  <r>
    <x v="1"/>
    <m/>
    <m/>
    <s v="OSNx-03"/>
    <m/>
    <s v="DIN912 - M18x50"/>
    <s v="Болт"/>
    <n v="24"/>
    <n v="24"/>
    <s v="шт"/>
  </r>
  <r>
    <x v="2"/>
    <m/>
    <m/>
    <s v="OSNx-04"/>
    <m/>
    <s v="DIN933 - M16x40"/>
    <s v="Болт"/>
    <n v="40"/>
    <n v="40"/>
    <s v="шт"/>
  </r>
  <r>
    <x v="3"/>
    <m/>
    <m/>
    <s v="OSNx-05"/>
    <m/>
    <s v="DIN933 - M16x80"/>
    <s v="Болт"/>
    <n v="8"/>
    <n v="8"/>
    <s v="шт"/>
  </r>
  <r>
    <x v="4"/>
    <m/>
    <m/>
    <s v="OSNx-06"/>
    <m/>
    <s v="DIN913 - M4x5"/>
    <s v="Установочный винт"/>
    <n v="8"/>
    <n v="8"/>
    <s v="шт"/>
  </r>
  <r>
    <x v="5"/>
    <m/>
    <m/>
    <s v="OSNx-07"/>
    <m/>
    <s v="DIN 7980 - 16"/>
    <s v="Шайба разрезная"/>
    <n v="40"/>
    <n v="40"/>
    <s v="шт"/>
  </r>
  <r>
    <x v="6"/>
    <m/>
    <m/>
    <s v="OSNx-08"/>
    <m/>
    <s v="DIN 126 - 17,5"/>
    <s v="Шайба"/>
    <n v="40"/>
    <n v="40"/>
    <s v="шт"/>
  </r>
  <r>
    <x v="7"/>
    <m/>
    <m/>
    <s v="OSNx-09"/>
    <m/>
    <s v="DIN912 - M14x40"/>
    <s v="Болт"/>
    <n v="16"/>
    <n v="16"/>
    <s v="шт"/>
  </r>
  <r>
    <x v="8"/>
    <m/>
    <m/>
    <s v="OSNx-10"/>
    <m/>
    <s v="DIN125 - D14"/>
    <s v="Шайба"/>
    <n v="16"/>
    <n v="16"/>
    <s v="шт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12.0007.01.001 Сухарь"/>
    <m/>
    <m/>
    <s v="OSNx-02"/>
    <m/>
    <s v="12.0007.01.001"/>
    <s v="Сухарь"/>
    <n v="30"/>
    <n v="30"/>
    <s v="шт"/>
    <x v="0"/>
    <m/>
    <n v="0.1"/>
    <n v="3"/>
    <n v="3"/>
    <s v="Деталь"/>
  </r>
  <r>
    <s v="12.0007.01.002 Бобышка"/>
    <m/>
    <m/>
    <s v="OSNx-02"/>
    <m/>
    <s v="12.0007.01.002"/>
    <s v="Бобышка"/>
    <n v="8"/>
    <n v="8"/>
    <s v="шт"/>
    <x v="1"/>
    <m/>
    <n v="0.7"/>
    <n v="5.6"/>
    <n v="5.6"/>
    <s v="Деталь"/>
  </r>
  <r>
    <s v="12.0007.01.003 Бобышка"/>
    <m/>
    <m/>
    <s v="OSNx-02"/>
    <m/>
    <s v="12.0007.01.003"/>
    <s v="Бобышка"/>
    <n v="4"/>
    <n v="4"/>
    <s v="шт"/>
    <x v="1"/>
    <m/>
    <n v="0.7"/>
    <n v="2.8"/>
    <n v="2.8"/>
    <s v="Деталь"/>
  </r>
  <r>
    <s v="12.0007.01.004 Бобышка"/>
    <m/>
    <m/>
    <s v="OSNx-02"/>
    <m/>
    <s v="12.0007.01.004"/>
    <s v="Бобышка"/>
    <n v="8"/>
    <n v="8"/>
    <s v="шт"/>
    <x v="2"/>
    <m/>
    <n v="0.9"/>
    <n v="7.2"/>
    <n v="7.2"/>
    <s v="Деталь"/>
  </r>
  <r>
    <s v="12.0007.01.005 Прижим"/>
    <m/>
    <m/>
    <s v="OSNx-02"/>
    <m/>
    <s v="12.0007.01.005"/>
    <s v="Прижим"/>
    <n v="4"/>
    <n v="4"/>
    <s v="шт"/>
    <x v="1"/>
    <m/>
    <n v="0.9"/>
    <n v="3.6"/>
    <n v="3.6"/>
    <s v="Деталь"/>
  </r>
  <r>
    <s v="12.0007.01.006 Упор"/>
    <m/>
    <m/>
    <s v="OSNx-02"/>
    <m/>
    <s v="12.0007.01.006"/>
    <s v="Упор"/>
    <n v="12"/>
    <n v="12"/>
    <s v="шт"/>
    <x v="3"/>
    <m/>
    <n v="0.1"/>
    <n v="1.2000000000000002"/>
    <n v="1.2000000000000002"/>
    <s v="Деталь"/>
  </r>
  <r>
    <s v="12.0007.01.007 Упор"/>
    <m/>
    <m/>
    <s v="OSNx-02"/>
    <m/>
    <s v="12.0007.01.007"/>
    <s v="Упор"/>
    <n v="6"/>
    <n v="6"/>
    <s v="шт"/>
    <x v="3"/>
    <m/>
    <n v="0.1"/>
    <n v="0.60000000000000009"/>
    <n v="0.60000000000000009"/>
    <s v="Деталь"/>
  </r>
  <r>
    <s v="12.0007.01.009 Пластина"/>
    <m/>
    <m/>
    <s v="OSNx-02"/>
    <m/>
    <s v="12.0007.01.009"/>
    <s v="Пластина"/>
    <n v="8"/>
    <n v="8"/>
    <s v="шт"/>
    <x v="4"/>
    <m/>
    <n v="0.3"/>
    <n v="2.4"/>
    <n v="2.4"/>
    <s v="Деталь"/>
  </r>
  <r>
    <s v="12.0007.01.010 Втулка"/>
    <m/>
    <m/>
    <s v="OSNx-02"/>
    <m/>
    <s v="12.0007.01.010"/>
    <s v="Втулка"/>
    <n v="4"/>
    <n v="4"/>
    <s v="шт"/>
    <x v="5"/>
    <m/>
    <n v="0.1"/>
    <n v="0.4"/>
    <n v="0.4"/>
    <s v="Деталь"/>
  </r>
  <r>
    <s v="12.0007.02.001 Сухарь"/>
    <m/>
    <m/>
    <s v="OSNx-02"/>
    <m/>
    <s v="12.0007.02.001"/>
    <s v="Сухарь"/>
    <n v="16"/>
    <n v="16"/>
    <s v="шт"/>
    <x v="6"/>
    <m/>
    <n v="0.1"/>
    <n v="1.6"/>
    <n v="1.6"/>
    <s v="Деталь"/>
  </r>
  <r>
    <s v="12.0007.02.002 Бобышка"/>
    <m/>
    <m/>
    <s v="OSNx-02"/>
    <m/>
    <s v="12.0007.02.002"/>
    <s v="Бобышка"/>
    <n v="8"/>
    <n v="8"/>
    <s v="шт"/>
    <x v="1"/>
    <m/>
    <n v="0.7"/>
    <n v="5.6"/>
    <n v="5.6"/>
    <s v="Деталь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E24D4C-7E04-419C-9EA7-CA0F6B2F9A70}" name="Сводная таблица2" cacheId="4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15:B25" firstHeaderRow="1" firstDataRow="1" firstDataCol="1"/>
  <pivotFields count="10">
    <pivotField axis="axisRow" showAll="0">
      <items count="10">
        <item x="6"/>
        <item x="5"/>
        <item x="8"/>
        <item x="7"/>
        <item x="1"/>
        <item x="4"/>
        <item x="0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Сумма по полю ШТ в заказе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3DA35B-326A-42A1-94A5-7EB60045F027}" name="Сводная таблица1" cacheId="3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1:B13" firstHeaderRow="1" firstDataRow="1" firstDataCol="1"/>
  <pivotFields count="10"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Сумма по полю ШТ в заказе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19CF0D-F1DE-4A7C-8CDB-28E0414FD4FB}" name="Сводная таблица3" cacheId="5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27:B35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">
        <item x="5"/>
        <item x="6"/>
        <item x="4"/>
        <item x="0"/>
        <item x="3"/>
        <item x="2"/>
        <item x="1"/>
        <item t="default"/>
      </items>
    </pivotField>
    <pivotField showAll="0"/>
    <pivotField showAll="0"/>
    <pivotField showAll="0"/>
    <pivotField dataField="1" showAll="0"/>
    <pivotField showAll="0"/>
  </pivotFields>
  <rowFields count="1">
    <field x="1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Сумма по полю ОЕИ. КГ СУММ" fld="1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17"/>
  <sheetViews>
    <sheetView tabSelected="1" zoomScale="85" zoomScaleNormal="85" workbookViewId="0">
      <selection activeCell="I21" sqref="I21"/>
    </sheetView>
  </sheetViews>
  <sheetFormatPr defaultColWidth="8.7109375" defaultRowHeight="15" x14ac:dyDescent="0.25"/>
  <cols>
    <col min="1" max="1" width="32.28515625" style="1" bestFit="1" customWidth="1"/>
    <col min="2" max="2" width="27" style="13" bestFit="1" customWidth="1"/>
    <col min="3" max="3" width="8.42578125" style="1" customWidth="1"/>
    <col min="4" max="4" width="37.42578125" style="1" customWidth="1"/>
    <col min="5" max="6" width="8.5703125" style="1" customWidth="1"/>
    <col min="7" max="7" width="24" style="1" customWidth="1"/>
    <col min="8" max="8" width="0.140625" style="1" customWidth="1"/>
    <col min="9" max="9" width="21.7109375" style="1" customWidth="1"/>
    <col min="10" max="10" width="19" style="1" bestFit="1" customWidth="1"/>
    <col min="11" max="11" width="9.28515625" style="1" bestFit="1" customWidth="1"/>
    <col min="12" max="12" width="11" style="2" bestFit="1" customWidth="1"/>
    <col min="13" max="13" width="7.5703125" style="1" bestFit="1" customWidth="1"/>
    <col min="14" max="14" width="39.7109375" style="1" customWidth="1"/>
    <col min="15" max="15" width="4.85546875" style="1" customWidth="1"/>
    <col min="16" max="16" width="11.140625" style="1" customWidth="1"/>
    <col min="17" max="17" width="9.42578125" style="1" customWidth="1"/>
    <col min="18" max="18" width="7.28515625" style="1" customWidth="1"/>
    <col min="19" max="19" width="13.140625" style="1" bestFit="1" customWidth="1"/>
    <col min="20" max="20" width="14.7109375" style="1" bestFit="1" customWidth="1"/>
    <col min="21" max="21" width="9.5703125" style="1" bestFit="1" customWidth="1"/>
    <col min="22" max="22" width="8.140625" style="1" bestFit="1" customWidth="1"/>
    <col min="23" max="23" width="9.85546875" style="1" bestFit="1" customWidth="1"/>
    <col min="24" max="24" width="12.28515625" style="1" bestFit="1" customWidth="1"/>
    <col min="25" max="25" width="12.85546875" style="1" bestFit="1" customWidth="1"/>
    <col min="26" max="26" width="12.5703125" style="1" bestFit="1" customWidth="1"/>
    <col min="27" max="27" width="13.140625" style="1" bestFit="1" customWidth="1"/>
    <col min="28" max="28" width="16.85546875" style="1" bestFit="1" customWidth="1"/>
    <col min="29" max="29" width="12.7109375" style="1" bestFit="1" customWidth="1"/>
    <col min="30" max="31" width="8.5703125" style="1" customWidth="1"/>
    <col min="32" max="32" width="8.7109375" style="1"/>
    <col min="33" max="33" width="8.7109375" style="13"/>
    <col min="34" max="16384" width="8.7109375" style="1"/>
  </cols>
  <sheetData>
    <row r="1" spans="1:39" s="2" customFormat="1" ht="48" customHeight="1" thickBot="1" x14ac:dyDescent="0.3">
      <c r="A1" s="16" t="s">
        <v>31</v>
      </c>
      <c r="B1" t="s">
        <v>33</v>
      </c>
      <c r="C1"/>
      <c r="D1" s="3" t="s">
        <v>28</v>
      </c>
      <c r="E1" s="4" t="s">
        <v>0</v>
      </c>
      <c r="F1" s="4" t="s">
        <v>15</v>
      </c>
      <c r="G1" s="3" t="s">
        <v>1</v>
      </c>
      <c r="H1" s="3" t="s">
        <v>35</v>
      </c>
      <c r="I1" s="3" t="s">
        <v>11</v>
      </c>
      <c r="J1" s="3" t="s">
        <v>12</v>
      </c>
      <c r="K1" s="3" t="s">
        <v>27</v>
      </c>
      <c r="L1" s="3" t="s">
        <v>2</v>
      </c>
      <c r="M1" s="3" t="s">
        <v>3</v>
      </c>
      <c r="N1" s="3" t="s">
        <v>13</v>
      </c>
      <c r="O1" s="3" t="s">
        <v>14</v>
      </c>
      <c r="P1" s="3" t="s">
        <v>4</v>
      </c>
      <c r="Q1" s="5" t="s">
        <v>5</v>
      </c>
      <c r="R1" s="5" t="s">
        <v>23</v>
      </c>
      <c r="S1" s="3" t="s">
        <v>16</v>
      </c>
      <c r="T1" s="3" t="s">
        <v>17</v>
      </c>
      <c r="U1" s="5" t="s">
        <v>6</v>
      </c>
      <c r="V1" s="5" t="s">
        <v>7</v>
      </c>
      <c r="W1" s="5" t="s">
        <v>8</v>
      </c>
      <c r="X1" s="5" t="s">
        <v>18</v>
      </c>
      <c r="Y1" s="5" t="s">
        <v>24</v>
      </c>
      <c r="Z1" s="5" t="s">
        <v>25</v>
      </c>
      <c r="AA1" s="6" t="s">
        <v>19</v>
      </c>
      <c r="AB1" s="5" t="s">
        <v>26</v>
      </c>
      <c r="AC1" s="5" t="s">
        <v>20</v>
      </c>
      <c r="AD1" s="3" t="s">
        <v>9</v>
      </c>
      <c r="AE1" s="3" t="s">
        <v>21</v>
      </c>
      <c r="AF1" s="3" t="s">
        <v>10</v>
      </c>
      <c r="AG1" s="3" t="s">
        <v>9</v>
      </c>
      <c r="AH1" s="3" t="s">
        <v>22</v>
      </c>
      <c r="AI1" s="3" t="s">
        <v>10</v>
      </c>
      <c r="AJ1" s="7" t="s">
        <v>9</v>
      </c>
      <c r="AK1" s="3" t="s">
        <v>22</v>
      </c>
      <c r="AL1" s="7" t="s">
        <v>10</v>
      </c>
    </row>
    <row r="2" spans="1:39" ht="15.75" thickBot="1" x14ac:dyDescent="0.3">
      <c r="A2" s="17" t="s">
        <v>54</v>
      </c>
      <c r="B2" s="18">
        <v>30</v>
      </c>
      <c r="C2"/>
      <c r="D2" s="8" t="str">
        <f t="shared" ref="D2:D3" si="0">CONCATENATE(I2," ",J2)</f>
        <v>12.0007.01.001 Сухарь</v>
      </c>
      <c r="E2" s="9"/>
      <c r="F2" s="9"/>
      <c r="G2" s="10" t="s">
        <v>36</v>
      </c>
      <c r="H2" s="10"/>
      <c r="I2" s="10" t="s">
        <v>37</v>
      </c>
      <c r="J2" s="22" t="s">
        <v>48</v>
      </c>
      <c r="K2" s="22">
        <v>30</v>
      </c>
      <c r="L2" s="22">
        <v>30</v>
      </c>
      <c r="M2" s="9" t="s">
        <v>29</v>
      </c>
      <c r="N2" s="10" t="s">
        <v>56</v>
      </c>
      <c r="O2" s="10"/>
      <c r="P2" s="14">
        <v>0.1</v>
      </c>
      <c r="Q2" s="14">
        <f>P2*L2</f>
        <v>3</v>
      </c>
      <c r="R2" s="14">
        <f>Q2</f>
        <v>3</v>
      </c>
      <c r="S2" s="9" t="s">
        <v>30</v>
      </c>
      <c r="T2" s="9"/>
      <c r="U2" s="11"/>
      <c r="V2" s="11"/>
      <c r="W2" s="11"/>
      <c r="X2" s="14"/>
      <c r="Y2" s="15"/>
      <c r="Z2" s="14"/>
      <c r="AA2" s="14"/>
      <c r="AB2" s="14"/>
      <c r="AC2" s="10"/>
      <c r="AD2" s="12"/>
      <c r="AE2" s="10"/>
      <c r="AF2" s="10"/>
      <c r="AG2" s="9"/>
      <c r="AH2" s="10"/>
      <c r="AI2" s="10"/>
      <c r="AJ2" s="10"/>
      <c r="AK2" s="10"/>
      <c r="AL2" s="10"/>
    </row>
    <row r="3" spans="1:39" ht="15.75" thickBot="1" x14ac:dyDescent="0.3">
      <c r="A3" s="17" t="s">
        <v>55</v>
      </c>
      <c r="B3" s="18">
        <v>8</v>
      </c>
      <c r="C3"/>
      <c r="D3" s="8" t="str">
        <f t="shared" si="0"/>
        <v>12.0007.01.002 Бобышка</v>
      </c>
      <c r="E3" s="9"/>
      <c r="F3" s="10"/>
      <c r="G3" s="10" t="s">
        <v>36</v>
      </c>
      <c r="H3" s="10"/>
      <c r="I3" s="20" t="s">
        <v>38</v>
      </c>
      <c r="J3" s="64" t="s">
        <v>49</v>
      </c>
      <c r="K3" s="65">
        <v>8</v>
      </c>
      <c r="L3" s="58">
        <v>8</v>
      </c>
      <c r="M3" s="21" t="s">
        <v>29</v>
      </c>
      <c r="N3" s="10" t="s">
        <v>57</v>
      </c>
      <c r="O3" s="10"/>
      <c r="P3" s="14">
        <v>0.7</v>
      </c>
      <c r="Q3" s="14">
        <f>P3*L3</f>
        <v>5.6</v>
      </c>
      <c r="R3" s="14">
        <f>Q3</f>
        <v>5.6</v>
      </c>
      <c r="S3" s="9" t="s">
        <v>30</v>
      </c>
      <c r="T3" s="9"/>
      <c r="U3" s="11"/>
      <c r="V3" s="11"/>
      <c r="W3" s="11"/>
      <c r="X3" s="14"/>
      <c r="Y3" s="15"/>
      <c r="Z3" s="14"/>
      <c r="AA3" s="14"/>
      <c r="AB3" s="14"/>
      <c r="AC3" s="10"/>
      <c r="AD3" s="12"/>
      <c r="AE3" s="10"/>
      <c r="AF3" s="10"/>
      <c r="AG3" s="9"/>
      <c r="AH3" s="10"/>
      <c r="AI3" s="10"/>
      <c r="AJ3" s="10"/>
      <c r="AK3" s="10"/>
      <c r="AL3" s="10"/>
    </row>
    <row r="4" spans="1:39" ht="15.75" thickBot="1" x14ac:dyDescent="0.3">
      <c r="A4" s="17" t="s">
        <v>76</v>
      </c>
      <c r="B4" s="18">
        <v>4</v>
      </c>
      <c r="C4"/>
      <c r="D4" s="8" t="str">
        <f t="shared" ref="D4:D12" si="1">CONCATENATE(I4," ",J4)</f>
        <v>12.0007.01.003 Бобышка</v>
      </c>
      <c r="E4" s="9"/>
      <c r="F4" s="10"/>
      <c r="G4" s="10" t="s">
        <v>36</v>
      </c>
      <c r="I4" s="70" t="s">
        <v>39</v>
      </c>
      <c r="J4" s="66" t="s">
        <v>49</v>
      </c>
      <c r="K4" s="63">
        <v>4</v>
      </c>
      <c r="L4" s="63">
        <v>4</v>
      </c>
      <c r="M4" s="21" t="s">
        <v>29</v>
      </c>
      <c r="N4" s="10" t="s">
        <v>57</v>
      </c>
      <c r="O4" s="10"/>
      <c r="P4" s="14">
        <v>0.7</v>
      </c>
      <c r="Q4" s="14">
        <f t="shared" ref="Q4:Q12" si="2">P4*L4</f>
        <v>2.8</v>
      </c>
      <c r="R4" s="14">
        <f t="shared" ref="R4:R12" si="3">Q4</f>
        <v>2.8</v>
      </c>
      <c r="S4" s="9" t="s">
        <v>30</v>
      </c>
      <c r="T4" s="9"/>
      <c r="U4" s="11"/>
      <c r="V4" s="11"/>
      <c r="W4" s="11"/>
      <c r="X4" s="14"/>
      <c r="Y4" s="15"/>
      <c r="Z4" s="14"/>
      <c r="AA4" s="14"/>
      <c r="AB4" s="14"/>
      <c r="AC4" s="10"/>
      <c r="AD4" s="12"/>
      <c r="AE4" s="10"/>
      <c r="AF4" s="10"/>
      <c r="AG4" s="9"/>
      <c r="AH4" s="10"/>
      <c r="AI4" s="10"/>
      <c r="AJ4" s="10"/>
      <c r="AK4" s="10"/>
      <c r="AL4" s="10"/>
    </row>
    <row r="5" spans="1:39" ht="15.75" thickBot="1" x14ac:dyDescent="0.3">
      <c r="A5" s="17" t="s">
        <v>77</v>
      </c>
      <c r="B5" s="18">
        <v>8</v>
      </c>
      <c r="C5"/>
      <c r="D5" s="8" t="str">
        <f t="shared" si="1"/>
        <v>12.0007.01.004 Бобышка</v>
      </c>
      <c r="E5" s="9"/>
      <c r="F5" s="10"/>
      <c r="G5" s="10" t="s">
        <v>36</v>
      </c>
      <c r="I5" s="70" t="s">
        <v>40</v>
      </c>
      <c r="J5" s="67" t="s">
        <v>49</v>
      </c>
      <c r="K5" s="52">
        <v>8</v>
      </c>
      <c r="L5" s="52">
        <v>8</v>
      </c>
      <c r="M5" s="21" t="s">
        <v>29</v>
      </c>
      <c r="N5" s="10" t="s">
        <v>60</v>
      </c>
      <c r="O5" s="10"/>
      <c r="P5" s="14">
        <v>0.9</v>
      </c>
      <c r="Q5" s="14">
        <f t="shared" si="2"/>
        <v>7.2</v>
      </c>
      <c r="R5" s="14">
        <f t="shared" si="3"/>
        <v>7.2</v>
      </c>
      <c r="S5" s="9" t="s">
        <v>30</v>
      </c>
      <c r="T5" s="9"/>
      <c r="U5" s="11"/>
      <c r="V5" s="11"/>
      <c r="W5" s="11"/>
      <c r="X5" s="14"/>
      <c r="Y5" s="15"/>
      <c r="Z5" s="14"/>
      <c r="AA5" s="14"/>
      <c r="AB5" s="14"/>
      <c r="AC5" s="10"/>
      <c r="AD5" s="12"/>
      <c r="AE5" s="10"/>
      <c r="AF5" s="10"/>
      <c r="AG5" s="9"/>
      <c r="AH5" s="10"/>
      <c r="AI5" s="10"/>
      <c r="AJ5" s="10"/>
      <c r="AK5" s="10"/>
      <c r="AL5" s="10"/>
    </row>
    <row r="6" spans="1:39" ht="15.75" thickBot="1" x14ac:dyDescent="0.3">
      <c r="A6" s="17" t="s">
        <v>78</v>
      </c>
      <c r="B6" s="18">
        <v>4</v>
      </c>
      <c r="C6"/>
      <c r="D6" s="8" t="str">
        <f t="shared" si="1"/>
        <v>12.0007.01.005 Прижим</v>
      </c>
      <c r="E6" s="9"/>
      <c r="F6" s="10"/>
      <c r="G6" s="10" t="s">
        <v>36</v>
      </c>
      <c r="I6" s="70" t="s">
        <v>41</v>
      </c>
      <c r="J6" s="68" t="s">
        <v>50</v>
      </c>
      <c r="K6" s="63">
        <v>4</v>
      </c>
      <c r="L6" s="63">
        <v>4</v>
      </c>
      <c r="M6" s="21" t="s">
        <v>29</v>
      </c>
      <c r="N6" s="10" t="s">
        <v>57</v>
      </c>
      <c r="O6" s="10"/>
      <c r="P6" s="14">
        <v>0.9</v>
      </c>
      <c r="Q6" s="14">
        <f t="shared" si="2"/>
        <v>3.6</v>
      </c>
      <c r="R6" s="14">
        <f t="shared" si="3"/>
        <v>3.6</v>
      </c>
      <c r="S6" s="9" t="s">
        <v>30</v>
      </c>
      <c r="T6" s="9"/>
      <c r="U6" s="11"/>
      <c r="V6" s="11"/>
      <c r="W6" s="11"/>
      <c r="X6" s="14"/>
      <c r="Y6" s="15"/>
      <c r="Z6" s="14"/>
      <c r="AA6" s="14"/>
      <c r="AB6" s="14"/>
      <c r="AC6" s="10"/>
      <c r="AD6" s="12"/>
      <c r="AE6" s="10"/>
      <c r="AF6" s="10"/>
      <c r="AG6" s="9"/>
      <c r="AH6" s="10"/>
      <c r="AI6" s="10"/>
      <c r="AJ6" s="10"/>
      <c r="AK6" s="10"/>
      <c r="AL6" s="10"/>
    </row>
    <row r="7" spans="1:39" ht="15.75" thickBot="1" x14ac:dyDescent="0.3">
      <c r="A7" s="17" t="s">
        <v>79</v>
      </c>
      <c r="B7" s="18">
        <v>12</v>
      </c>
      <c r="C7"/>
      <c r="D7" s="8" t="str">
        <f t="shared" si="1"/>
        <v>12.0007.01.006 Упор</v>
      </c>
      <c r="E7" s="9"/>
      <c r="F7" s="10"/>
      <c r="G7" s="10" t="s">
        <v>36</v>
      </c>
      <c r="I7" s="70" t="s">
        <v>42</v>
      </c>
      <c r="J7" s="69" t="s">
        <v>51</v>
      </c>
      <c r="K7" s="56">
        <v>12</v>
      </c>
      <c r="L7" s="56">
        <v>12</v>
      </c>
      <c r="M7" s="21" t="s">
        <v>29</v>
      </c>
      <c r="N7" s="10" t="s">
        <v>61</v>
      </c>
      <c r="O7" s="10"/>
      <c r="P7" s="14">
        <v>0.1</v>
      </c>
      <c r="Q7" s="14">
        <f t="shared" si="2"/>
        <v>1.2000000000000002</v>
      </c>
      <c r="R7" s="14">
        <f t="shared" si="3"/>
        <v>1.2000000000000002</v>
      </c>
      <c r="S7" s="9" t="s">
        <v>30</v>
      </c>
      <c r="T7" s="9"/>
      <c r="U7" s="11"/>
      <c r="V7" s="11"/>
      <c r="W7" s="11"/>
      <c r="X7" s="14"/>
      <c r="Y7" s="15"/>
      <c r="Z7" s="14"/>
      <c r="AA7" s="14"/>
      <c r="AB7" s="14"/>
      <c r="AC7" s="10"/>
      <c r="AD7" s="12"/>
      <c r="AE7" s="10"/>
      <c r="AF7" s="10"/>
      <c r="AG7" s="9"/>
      <c r="AH7" s="10"/>
      <c r="AI7" s="10"/>
      <c r="AJ7" s="10"/>
      <c r="AK7" s="10"/>
      <c r="AL7" s="10"/>
    </row>
    <row r="8" spans="1:39" ht="15.75" thickBot="1" x14ac:dyDescent="0.3">
      <c r="A8" s="17" t="s">
        <v>80</v>
      </c>
      <c r="B8" s="18">
        <v>6</v>
      </c>
      <c r="C8"/>
      <c r="D8" s="8" t="str">
        <f t="shared" si="1"/>
        <v>12.0007.01.007 Упор</v>
      </c>
      <c r="E8" s="9"/>
      <c r="F8" s="10"/>
      <c r="G8" s="10" t="s">
        <v>36</v>
      </c>
      <c r="I8" s="70" t="s">
        <v>43</v>
      </c>
      <c r="J8" s="68" t="s">
        <v>51</v>
      </c>
      <c r="K8" s="60">
        <v>6</v>
      </c>
      <c r="L8" s="60">
        <v>6</v>
      </c>
      <c r="M8" s="23" t="s">
        <v>29</v>
      </c>
      <c r="N8" s="10" t="s">
        <v>61</v>
      </c>
      <c r="O8" s="10"/>
      <c r="P8" s="14">
        <v>0.1</v>
      </c>
      <c r="Q8" s="14">
        <f t="shared" si="2"/>
        <v>0.60000000000000009</v>
      </c>
      <c r="R8" s="14">
        <f t="shared" si="3"/>
        <v>0.60000000000000009</v>
      </c>
      <c r="S8" s="9" t="s">
        <v>30</v>
      </c>
      <c r="T8" s="9"/>
      <c r="U8" s="11"/>
      <c r="V8" s="11"/>
      <c r="W8" s="11"/>
      <c r="X8" s="14"/>
      <c r="Y8" s="15"/>
      <c r="Z8" s="14"/>
      <c r="AA8" s="14"/>
      <c r="AB8" s="14"/>
      <c r="AC8" s="10"/>
      <c r="AD8" s="12"/>
      <c r="AE8" s="10"/>
      <c r="AF8" s="10"/>
      <c r="AG8" s="9"/>
      <c r="AH8" s="10"/>
      <c r="AI8" s="10"/>
      <c r="AJ8" s="10"/>
      <c r="AK8" s="10"/>
      <c r="AL8" s="10"/>
    </row>
    <row r="9" spans="1:39" ht="15.75" thickBot="1" x14ac:dyDescent="0.3">
      <c r="A9" s="17" t="s">
        <v>81</v>
      </c>
      <c r="B9" s="18">
        <v>8</v>
      </c>
      <c r="C9"/>
      <c r="D9" s="8" t="str">
        <f t="shared" si="1"/>
        <v>12.0007.01.009 Пластина</v>
      </c>
      <c r="E9" s="9"/>
      <c r="F9" s="10"/>
      <c r="G9" s="10" t="s">
        <v>36</v>
      </c>
      <c r="I9" s="70" t="s">
        <v>44</v>
      </c>
      <c r="J9" s="69" t="s">
        <v>52</v>
      </c>
      <c r="K9" s="56">
        <v>8</v>
      </c>
      <c r="L9" s="56">
        <v>8</v>
      </c>
      <c r="M9" s="62" t="s">
        <v>29</v>
      </c>
      <c r="N9" s="59" t="s">
        <v>58</v>
      </c>
      <c r="O9" s="10"/>
      <c r="P9" s="14">
        <v>0.3</v>
      </c>
      <c r="Q9" s="14">
        <f t="shared" si="2"/>
        <v>2.4</v>
      </c>
      <c r="R9" s="14">
        <f t="shared" si="3"/>
        <v>2.4</v>
      </c>
      <c r="S9" s="9" t="s">
        <v>30</v>
      </c>
      <c r="T9" s="9"/>
      <c r="U9" s="11"/>
      <c r="V9" s="11"/>
      <c r="W9" s="11"/>
      <c r="X9" s="14"/>
      <c r="Y9" s="15"/>
      <c r="Z9" s="14"/>
      <c r="AA9" s="14"/>
      <c r="AB9" s="14"/>
      <c r="AC9" s="10"/>
      <c r="AD9" s="12"/>
      <c r="AE9" s="10"/>
      <c r="AF9" s="10"/>
      <c r="AG9" s="9"/>
      <c r="AH9" s="10"/>
      <c r="AI9" s="10"/>
      <c r="AJ9" s="10"/>
      <c r="AK9" s="10"/>
      <c r="AL9" s="10"/>
    </row>
    <row r="10" spans="1:39" ht="15.75" thickBot="1" x14ac:dyDescent="0.3">
      <c r="A10" s="17" t="s">
        <v>82</v>
      </c>
      <c r="B10" s="18">
        <v>4</v>
      </c>
      <c r="C10"/>
      <c r="D10" s="8" t="str">
        <f t="shared" si="1"/>
        <v>12.0007.01.010 Втулка</v>
      </c>
      <c r="E10" s="9"/>
      <c r="F10" s="10"/>
      <c r="G10" s="10" t="s">
        <v>36</v>
      </c>
      <c r="I10" s="70" t="s">
        <v>45</v>
      </c>
      <c r="J10" s="68" t="s">
        <v>53</v>
      </c>
      <c r="K10" s="60">
        <v>4</v>
      </c>
      <c r="L10" s="60">
        <v>4</v>
      </c>
      <c r="M10" s="61" t="s">
        <v>29</v>
      </c>
      <c r="N10" s="10" t="s">
        <v>59</v>
      </c>
      <c r="O10" s="10"/>
      <c r="P10" s="14">
        <v>0.1</v>
      </c>
      <c r="Q10" s="14">
        <f t="shared" si="2"/>
        <v>0.4</v>
      </c>
      <c r="R10" s="14">
        <f t="shared" si="3"/>
        <v>0.4</v>
      </c>
      <c r="S10" s="9" t="s">
        <v>30</v>
      </c>
      <c r="T10" s="9"/>
      <c r="U10" s="11"/>
      <c r="V10" s="11"/>
      <c r="W10" s="11"/>
      <c r="X10" s="14"/>
      <c r="Y10" s="15"/>
      <c r="Z10" s="14"/>
      <c r="AA10" s="14"/>
      <c r="AB10" s="14"/>
      <c r="AC10" s="10"/>
      <c r="AD10" s="12"/>
      <c r="AE10" s="10"/>
      <c r="AF10" s="10"/>
      <c r="AG10" s="9"/>
      <c r="AH10" s="10"/>
      <c r="AI10" s="10"/>
      <c r="AJ10" s="10"/>
      <c r="AK10" s="10"/>
      <c r="AL10" s="10"/>
    </row>
    <row r="11" spans="1:39" ht="15.75" thickBot="1" x14ac:dyDescent="0.3">
      <c r="A11" s="17" t="s">
        <v>83</v>
      </c>
      <c r="B11" s="18">
        <v>16</v>
      </c>
      <c r="C11"/>
      <c r="D11" s="8" t="str">
        <f t="shared" si="1"/>
        <v>12.0007.02.001 Сухарь</v>
      </c>
      <c r="E11" s="9"/>
      <c r="F11" s="10"/>
      <c r="G11" s="10" t="s">
        <v>36</v>
      </c>
      <c r="I11" s="20" t="s">
        <v>46</v>
      </c>
      <c r="J11" s="53" t="s">
        <v>48</v>
      </c>
      <c r="K11" s="54">
        <v>16</v>
      </c>
      <c r="L11" s="54">
        <v>16</v>
      </c>
      <c r="M11" s="23" t="s">
        <v>29</v>
      </c>
      <c r="N11" s="22" t="s">
        <v>62</v>
      </c>
      <c r="O11" s="22"/>
      <c r="P11" s="24">
        <v>0.1</v>
      </c>
      <c r="Q11" s="24">
        <f t="shared" si="2"/>
        <v>1.6</v>
      </c>
      <c r="R11" s="24">
        <f t="shared" si="3"/>
        <v>1.6</v>
      </c>
      <c r="S11" s="25" t="s">
        <v>30</v>
      </c>
      <c r="T11" s="25"/>
      <c r="U11" s="26"/>
      <c r="V11" s="26"/>
      <c r="W11" s="26"/>
      <c r="X11" s="24"/>
      <c r="Y11" s="15"/>
      <c r="Z11" s="14"/>
      <c r="AA11" s="14"/>
      <c r="AB11" s="14"/>
      <c r="AC11" s="10"/>
      <c r="AD11" s="12"/>
      <c r="AE11" s="10"/>
      <c r="AF11" s="10"/>
      <c r="AG11" s="9"/>
      <c r="AH11" s="10"/>
      <c r="AI11" s="10"/>
      <c r="AJ11" s="10"/>
      <c r="AK11" s="10"/>
      <c r="AL11" s="10"/>
    </row>
    <row r="12" spans="1:39" ht="15.75" thickBot="1" x14ac:dyDescent="0.3">
      <c r="A12" s="17" t="s">
        <v>84</v>
      </c>
      <c r="B12" s="18">
        <v>8</v>
      </c>
      <c r="C12"/>
      <c r="D12" s="8" t="str">
        <f t="shared" si="1"/>
        <v>12.0007.02.002 Бобышка</v>
      </c>
      <c r="E12" s="9"/>
      <c r="F12" s="10"/>
      <c r="G12" s="10" t="s">
        <v>36</v>
      </c>
      <c r="I12" s="20" t="s">
        <v>47</v>
      </c>
      <c r="J12" s="55" t="s">
        <v>49</v>
      </c>
      <c r="K12" s="56">
        <v>8</v>
      </c>
      <c r="L12" s="56">
        <v>8</v>
      </c>
      <c r="M12" s="57" t="s">
        <v>29</v>
      </c>
      <c r="N12" s="58" t="s">
        <v>57</v>
      </c>
      <c r="O12" s="55"/>
      <c r="P12" s="73">
        <v>0.7</v>
      </c>
      <c r="Q12" s="73">
        <f t="shared" si="2"/>
        <v>5.6</v>
      </c>
      <c r="R12" s="73">
        <f t="shared" si="3"/>
        <v>5.6</v>
      </c>
      <c r="S12" s="74" t="s">
        <v>30</v>
      </c>
      <c r="T12" s="74"/>
      <c r="U12" s="75"/>
      <c r="V12" s="75"/>
      <c r="W12" s="75"/>
      <c r="X12" s="72"/>
      <c r="Y12" s="71"/>
      <c r="Z12" s="34"/>
      <c r="AA12" s="34"/>
      <c r="AB12" s="34"/>
      <c r="AC12" s="35"/>
      <c r="AD12" s="36"/>
      <c r="AE12" s="35"/>
      <c r="AF12" s="35"/>
      <c r="AG12" s="37"/>
      <c r="AH12" s="35"/>
      <c r="AI12" s="35"/>
      <c r="AJ12" s="35"/>
      <c r="AK12" s="35"/>
      <c r="AL12" s="35"/>
    </row>
    <row r="13" spans="1:39" x14ac:dyDescent="0.25">
      <c r="A13" s="17" t="s">
        <v>32</v>
      </c>
      <c r="B13" s="18">
        <v>108</v>
      </c>
      <c r="C13"/>
      <c r="M13" s="27"/>
      <c r="N13" s="28"/>
      <c r="O13" s="28"/>
      <c r="P13" s="29"/>
      <c r="Q13" s="29"/>
      <c r="R13" s="29"/>
      <c r="S13" s="30"/>
      <c r="T13" s="30"/>
      <c r="U13" s="31"/>
      <c r="V13" s="31"/>
      <c r="W13" s="31"/>
      <c r="X13" s="29"/>
      <c r="Y13" s="38"/>
      <c r="Z13" s="29"/>
      <c r="AA13" s="29"/>
      <c r="AB13" s="29"/>
      <c r="AC13" s="28"/>
      <c r="AD13" s="32"/>
      <c r="AE13" s="28"/>
      <c r="AF13" s="28"/>
      <c r="AG13" s="30"/>
      <c r="AH13" s="28"/>
      <c r="AI13" s="28"/>
      <c r="AJ13" s="28"/>
      <c r="AK13" s="28"/>
      <c r="AL13" s="28"/>
      <c r="AM13" s="27"/>
    </row>
    <row r="14" spans="1:39" x14ac:dyDescent="0.25">
      <c r="A14" s="17"/>
      <c r="B14" s="18"/>
      <c r="C14"/>
      <c r="M14" s="27"/>
      <c r="N14" s="28"/>
      <c r="O14" s="28"/>
      <c r="P14" s="29"/>
      <c r="Q14" s="29"/>
      <c r="R14" s="29"/>
      <c r="S14" s="30"/>
      <c r="T14" s="30"/>
      <c r="U14" s="31"/>
      <c r="V14" s="31"/>
      <c r="W14" s="31"/>
      <c r="X14" s="29"/>
      <c r="Y14" s="38"/>
      <c r="Z14" s="29"/>
      <c r="AA14" s="29"/>
      <c r="AB14" s="29"/>
      <c r="AC14" s="28"/>
      <c r="AD14" s="32"/>
      <c r="AE14" s="28"/>
      <c r="AF14" s="28"/>
      <c r="AG14" s="30"/>
      <c r="AH14" s="28"/>
      <c r="AI14" s="28"/>
      <c r="AJ14" s="28"/>
      <c r="AK14" s="28"/>
      <c r="AL14" s="28"/>
      <c r="AM14" s="27"/>
    </row>
    <row r="15" spans="1:39" ht="39" thickBot="1" x14ac:dyDescent="0.3">
      <c r="A15" s="16" t="s">
        <v>31</v>
      </c>
      <c r="B15" t="s">
        <v>33</v>
      </c>
      <c r="C15"/>
      <c r="D15" s="3" t="s">
        <v>28</v>
      </c>
      <c r="E15" s="4" t="s">
        <v>0</v>
      </c>
      <c r="F15" s="4" t="s">
        <v>15</v>
      </c>
      <c r="G15" s="3" t="s">
        <v>1</v>
      </c>
      <c r="H15" s="3" t="s">
        <v>35</v>
      </c>
      <c r="I15" s="3" t="s">
        <v>11</v>
      </c>
      <c r="J15" s="3" t="s">
        <v>12</v>
      </c>
      <c r="K15" s="3" t="s">
        <v>27</v>
      </c>
      <c r="L15" s="3" t="s">
        <v>2</v>
      </c>
      <c r="M15" s="3" t="s">
        <v>3</v>
      </c>
      <c r="N15" s="28"/>
      <c r="Q15"/>
      <c r="R15" s="29"/>
      <c r="S15" s="30"/>
      <c r="T15" s="30"/>
      <c r="U15" s="31"/>
      <c r="V15" s="31"/>
      <c r="W15" s="31"/>
      <c r="X15" s="29"/>
      <c r="Y15" s="38"/>
      <c r="Z15" s="29"/>
      <c r="AA15" s="29"/>
      <c r="AB15" s="29"/>
      <c r="AC15" s="28"/>
      <c r="AD15" s="32"/>
      <c r="AE15" s="28"/>
      <c r="AF15" s="28"/>
      <c r="AG15" s="30"/>
      <c r="AH15" s="28"/>
      <c r="AI15" s="28"/>
      <c r="AJ15" s="28"/>
      <c r="AK15" s="28"/>
      <c r="AL15" s="28"/>
      <c r="AM15" s="27"/>
    </row>
    <row r="16" spans="1:39" ht="15.75" thickBot="1" x14ac:dyDescent="0.3">
      <c r="A16" s="17" t="s">
        <v>85</v>
      </c>
      <c r="B16" s="18">
        <v>40</v>
      </c>
      <c r="C16"/>
      <c r="D16" s="8" t="str">
        <f t="shared" ref="D16" si="4">CONCATENATE(I16," ",J16)</f>
        <v>DIN933 - M10x30 Болт</v>
      </c>
      <c r="E16" s="9"/>
      <c r="F16" s="20"/>
      <c r="G16" s="41" t="s">
        <v>36</v>
      </c>
      <c r="H16" s="42"/>
      <c r="I16" s="44" t="s">
        <v>63</v>
      </c>
      <c r="J16" s="46" t="s">
        <v>68</v>
      </c>
      <c r="K16" s="49">
        <v>4</v>
      </c>
      <c r="L16" s="49">
        <v>4</v>
      </c>
      <c r="M16" s="74" t="s">
        <v>29</v>
      </c>
      <c r="N16" s="28"/>
      <c r="Q16"/>
      <c r="R16" s="29"/>
      <c r="S16" s="30"/>
      <c r="T16" s="30"/>
      <c r="U16" s="31"/>
      <c r="V16" s="31"/>
      <c r="W16" s="31"/>
      <c r="X16" s="29"/>
      <c r="Y16" s="38"/>
      <c r="Z16" s="29"/>
      <c r="AA16" s="29"/>
      <c r="AB16" s="29"/>
      <c r="AC16" s="28"/>
      <c r="AD16" s="32"/>
      <c r="AE16" s="28"/>
      <c r="AF16" s="28"/>
      <c r="AG16" s="30"/>
      <c r="AH16" s="28"/>
      <c r="AI16" s="28"/>
      <c r="AJ16" s="28"/>
      <c r="AK16" s="28"/>
      <c r="AL16" s="28"/>
      <c r="AM16" s="27"/>
    </row>
    <row r="17" spans="1:39" ht="15.75" thickBot="1" x14ac:dyDescent="0.3">
      <c r="A17" s="17" t="s">
        <v>86</v>
      </c>
      <c r="B17" s="18">
        <v>40</v>
      </c>
      <c r="C17"/>
      <c r="D17" s="8" t="str">
        <f t="shared" ref="D17:D24" si="5">CONCATENATE(I17," ",J17)</f>
        <v>DIN912 - M18x50 Болт</v>
      </c>
      <c r="E17" s="9"/>
      <c r="F17" s="20"/>
      <c r="G17" s="41" t="s">
        <v>36</v>
      </c>
      <c r="H17" s="40"/>
      <c r="I17" s="46" t="s">
        <v>66</v>
      </c>
      <c r="J17" s="46" t="s">
        <v>68</v>
      </c>
      <c r="K17" s="49">
        <v>24</v>
      </c>
      <c r="L17" s="49">
        <v>24</v>
      </c>
      <c r="M17" s="74" t="s">
        <v>29</v>
      </c>
      <c r="N17" s="28"/>
      <c r="Q17"/>
      <c r="R17" s="29"/>
      <c r="S17" s="30"/>
      <c r="T17" s="30"/>
      <c r="U17" s="31"/>
      <c r="V17" s="31"/>
      <c r="W17" s="31"/>
      <c r="X17" s="29"/>
      <c r="Y17" s="38"/>
      <c r="Z17" s="29"/>
      <c r="AA17" s="29"/>
      <c r="AB17" s="29"/>
      <c r="AC17" s="28"/>
      <c r="AD17" s="32"/>
      <c r="AE17" s="28"/>
      <c r="AF17" s="28"/>
      <c r="AG17" s="30"/>
      <c r="AH17" s="28"/>
      <c r="AI17" s="28"/>
      <c r="AJ17" s="28"/>
      <c r="AK17" s="28"/>
      <c r="AL17" s="28"/>
      <c r="AM17" s="27"/>
    </row>
    <row r="18" spans="1:39" ht="15.75" thickBot="1" x14ac:dyDescent="0.3">
      <c r="A18" s="17" t="s">
        <v>87</v>
      </c>
      <c r="B18" s="18">
        <v>16</v>
      </c>
      <c r="C18"/>
      <c r="D18" s="8" t="str">
        <f t="shared" si="5"/>
        <v>DIN933 - M16x40 Болт</v>
      </c>
      <c r="E18" s="9"/>
      <c r="F18" s="20"/>
      <c r="G18" s="41" t="s">
        <v>36</v>
      </c>
      <c r="H18" s="40"/>
      <c r="I18" s="46" t="s">
        <v>64</v>
      </c>
      <c r="J18" s="46" t="s">
        <v>68</v>
      </c>
      <c r="K18" s="49">
        <v>40</v>
      </c>
      <c r="L18" s="49">
        <v>40</v>
      </c>
      <c r="M18" s="74" t="s">
        <v>29</v>
      </c>
      <c r="N18" s="27"/>
      <c r="Q18"/>
      <c r="R18" s="27"/>
      <c r="S18" s="27"/>
      <c r="T18" s="27"/>
      <c r="U18" s="27"/>
      <c r="V18" s="27"/>
      <c r="W18" s="27"/>
      <c r="X18" s="27"/>
      <c r="Y18" s="19"/>
      <c r="Z18" s="27"/>
      <c r="AA18" s="27"/>
      <c r="AB18" s="27"/>
      <c r="AC18" s="27"/>
      <c r="AD18" s="27"/>
      <c r="AE18" s="27"/>
      <c r="AF18" s="27"/>
      <c r="AG18" s="33"/>
      <c r="AH18" s="27"/>
      <c r="AI18" s="27"/>
      <c r="AJ18" s="27"/>
      <c r="AK18" s="27"/>
      <c r="AL18" s="27"/>
      <c r="AM18" s="27"/>
    </row>
    <row r="19" spans="1:39" ht="15.75" thickBot="1" x14ac:dyDescent="0.3">
      <c r="A19" s="17" t="s">
        <v>88</v>
      </c>
      <c r="B19" s="18">
        <v>16</v>
      </c>
      <c r="C19"/>
      <c r="D19" s="8" t="str">
        <f t="shared" si="5"/>
        <v>DIN933 - M16x80 Болт</v>
      </c>
      <c r="E19" s="9"/>
      <c r="F19" s="20"/>
      <c r="G19" s="41" t="s">
        <v>36</v>
      </c>
      <c r="H19" s="40"/>
      <c r="I19" s="46" t="s">
        <v>65</v>
      </c>
      <c r="J19" s="46" t="s">
        <v>68</v>
      </c>
      <c r="K19" s="49">
        <v>8</v>
      </c>
      <c r="L19" s="49">
        <v>8</v>
      </c>
      <c r="M19" s="74" t="s">
        <v>29</v>
      </c>
      <c r="Q19"/>
      <c r="Y19" s="39"/>
    </row>
    <row r="20" spans="1:39" ht="15.75" thickBot="1" x14ac:dyDescent="0.3">
      <c r="A20" s="17" t="s">
        <v>89</v>
      </c>
      <c r="B20" s="18">
        <v>24</v>
      </c>
      <c r="C20"/>
      <c r="D20" s="8" t="str">
        <f t="shared" si="5"/>
        <v>DIN913 - M4x5 Установочный винт</v>
      </c>
      <c r="E20" s="9"/>
      <c r="F20" s="20"/>
      <c r="G20" s="41" t="s">
        <v>36</v>
      </c>
      <c r="H20" s="40"/>
      <c r="I20" s="48" t="s">
        <v>67</v>
      </c>
      <c r="J20" s="48" t="s">
        <v>69</v>
      </c>
      <c r="K20" s="50">
        <v>8</v>
      </c>
      <c r="L20" s="50">
        <v>8</v>
      </c>
      <c r="M20" s="74" t="s">
        <v>29</v>
      </c>
      <c r="Q20"/>
    </row>
    <row r="21" spans="1:39" ht="15.75" thickBot="1" x14ac:dyDescent="0.3">
      <c r="A21" s="17" t="s">
        <v>90</v>
      </c>
      <c r="B21" s="18">
        <v>8</v>
      </c>
      <c r="C21"/>
      <c r="D21" s="8" t="str">
        <f t="shared" si="5"/>
        <v>DIN 7980 - 16 Шайба разрезная</v>
      </c>
      <c r="E21" s="9"/>
      <c r="F21" s="20"/>
      <c r="G21" s="41" t="s">
        <v>36</v>
      </c>
      <c r="H21" s="40"/>
      <c r="I21" s="47" t="s">
        <v>70</v>
      </c>
      <c r="J21" s="47" t="s">
        <v>71</v>
      </c>
      <c r="K21" s="51">
        <v>40</v>
      </c>
      <c r="L21" s="51">
        <v>40</v>
      </c>
      <c r="M21" s="74" t="s">
        <v>29</v>
      </c>
      <c r="Q21"/>
    </row>
    <row r="22" spans="1:39" ht="15.75" thickBot="1" x14ac:dyDescent="0.3">
      <c r="A22" s="17" t="s">
        <v>91</v>
      </c>
      <c r="B22" s="18">
        <v>4</v>
      </c>
      <c r="C22"/>
      <c r="D22" s="8" t="str">
        <f t="shared" si="5"/>
        <v>DIN 126 - 17,5 Шайба</v>
      </c>
      <c r="E22" s="9"/>
      <c r="F22" s="20"/>
      <c r="G22" s="41" t="s">
        <v>36</v>
      </c>
      <c r="H22" s="40"/>
      <c r="I22" s="47" t="s">
        <v>73</v>
      </c>
      <c r="J22" s="47" t="s">
        <v>72</v>
      </c>
      <c r="K22" s="51">
        <v>40</v>
      </c>
      <c r="L22" s="51">
        <v>40</v>
      </c>
      <c r="M22" s="74" t="s">
        <v>29</v>
      </c>
      <c r="Q22"/>
    </row>
    <row r="23" spans="1:39" ht="15.75" thickBot="1" x14ac:dyDescent="0.3">
      <c r="A23" s="17" t="s">
        <v>92</v>
      </c>
      <c r="B23" s="18">
        <v>40</v>
      </c>
      <c r="C23"/>
      <c r="D23" s="8" t="str">
        <f t="shared" si="5"/>
        <v>DIN912 - M14x40 Болт</v>
      </c>
      <c r="E23" s="9"/>
      <c r="F23" s="20"/>
      <c r="G23" s="41" t="s">
        <v>36</v>
      </c>
      <c r="H23" s="40"/>
      <c r="I23" s="47" t="s">
        <v>74</v>
      </c>
      <c r="J23" s="47" t="s">
        <v>68</v>
      </c>
      <c r="K23" s="51">
        <v>16</v>
      </c>
      <c r="L23" s="51">
        <v>16</v>
      </c>
      <c r="M23" s="74" t="s">
        <v>29</v>
      </c>
      <c r="Q23"/>
    </row>
    <row r="24" spans="1:39" ht="15.75" thickBot="1" x14ac:dyDescent="0.3">
      <c r="A24" s="17" t="s">
        <v>93</v>
      </c>
      <c r="B24" s="18">
        <v>8</v>
      </c>
      <c r="C24"/>
      <c r="D24" s="8" t="str">
        <f t="shared" si="5"/>
        <v>DIN125 - D14 Шайба</v>
      </c>
      <c r="E24" s="9"/>
      <c r="F24" s="20"/>
      <c r="G24" s="41" t="s">
        <v>36</v>
      </c>
      <c r="H24" s="43"/>
      <c r="I24" s="45" t="s">
        <v>75</v>
      </c>
      <c r="J24" s="47" t="s">
        <v>72</v>
      </c>
      <c r="K24" s="51">
        <v>16</v>
      </c>
      <c r="L24" s="51">
        <v>16</v>
      </c>
      <c r="M24" s="74" t="s">
        <v>29</v>
      </c>
      <c r="O24"/>
      <c r="P24"/>
      <c r="Q24"/>
    </row>
    <row r="25" spans="1:39" x14ac:dyDescent="0.25">
      <c r="A25" s="17" t="s">
        <v>32</v>
      </c>
      <c r="B25" s="18">
        <v>196</v>
      </c>
      <c r="C25"/>
      <c r="L25" s="76"/>
      <c r="M25" s="27"/>
      <c r="O25"/>
      <c r="P25"/>
      <c r="Q25"/>
    </row>
    <row r="26" spans="1:39" x14ac:dyDescent="0.25">
      <c r="A26"/>
      <c r="B26"/>
      <c r="C26"/>
      <c r="O26"/>
      <c r="P26"/>
      <c r="Q26"/>
    </row>
    <row r="27" spans="1:39" x14ac:dyDescent="0.25">
      <c r="A27" s="16" t="s">
        <v>31</v>
      </c>
      <c r="B27" t="s">
        <v>34</v>
      </c>
      <c r="C27"/>
      <c r="O27"/>
      <c r="P27"/>
      <c r="Q27"/>
    </row>
    <row r="28" spans="1:39" x14ac:dyDescent="0.25">
      <c r="A28" s="17" t="s">
        <v>59</v>
      </c>
      <c r="B28" s="18">
        <v>0.4</v>
      </c>
      <c r="C28"/>
      <c r="O28"/>
      <c r="P28"/>
      <c r="Q28"/>
    </row>
    <row r="29" spans="1:39" x14ac:dyDescent="0.25">
      <c r="A29" s="17" t="s">
        <v>62</v>
      </c>
      <c r="B29" s="18">
        <v>1.6</v>
      </c>
      <c r="C29"/>
      <c r="O29"/>
      <c r="P29"/>
      <c r="Q29"/>
    </row>
    <row r="30" spans="1:39" x14ac:dyDescent="0.25">
      <c r="A30" s="17" t="s">
        <v>58</v>
      </c>
      <c r="B30" s="18">
        <v>2.4</v>
      </c>
      <c r="C30"/>
      <c r="O30"/>
      <c r="P30"/>
      <c r="Q30"/>
    </row>
    <row r="31" spans="1:39" x14ac:dyDescent="0.25">
      <c r="A31" s="17" t="s">
        <v>56</v>
      </c>
      <c r="B31" s="18">
        <v>3</v>
      </c>
      <c r="C31"/>
      <c r="O31"/>
      <c r="P31"/>
      <c r="Q31"/>
    </row>
    <row r="32" spans="1:39" x14ac:dyDescent="0.25">
      <c r="A32" s="17" t="s">
        <v>61</v>
      </c>
      <c r="B32" s="18">
        <v>1.8000000000000003</v>
      </c>
      <c r="C32"/>
      <c r="O32"/>
      <c r="P32"/>
      <c r="Q32"/>
    </row>
    <row r="33" spans="1:3" x14ac:dyDescent="0.25">
      <c r="A33" s="17" t="s">
        <v>60</v>
      </c>
      <c r="B33" s="18">
        <v>7.2</v>
      </c>
      <c r="C33"/>
    </row>
    <row r="34" spans="1:3" x14ac:dyDescent="0.25">
      <c r="A34" s="17" t="s">
        <v>57</v>
      </c>
      <c r="B34" s="18">
        <v>17.599999999999998</v>
      </c>
    </row>
    <row r="35" spans="1:3" x14ac:dyDescent="0.25">
      <c r="A35" s="17" t="s">
        <v>32</v>
      </c>
      <c r="B35" s="18">
        <v>34</v>
      </c>
    </row>
    <row r="36" spans="1:3" x14ac:dyDescent="0.25">
      <c r="A36"/>
      <c r="B36"/>
    </row>
    <row r="37" spans="1:3" x14ac:dyDescent="0.25">
      <c r="A37"/>
      <c r="B37"/>
    </row>
    <row r="38" spans="1:3" x14ac:dyDescent="0.25">
      <c r="A38"/>
      <c r="B38"/>
    </row>
    <row r="39" spans="1:3" x14ac:dyDescent="0.25">
      <c r="A39"/>
      <c r="B39"/>
    </row>
    <row r="40" spans="1:3" x14ac:dyDescent="0.25">
      <c r="A40"/>
      <c r="B40"/>
    </row>
    <row r="41" spans="1:3" x14ac:dyDescent="0.25">
      <c r="A41"/>
      <c r="B41"/>
    </row>
    <row r="42" spans="1:3" x14ac:dyDescent="0.25">
      <c r="A42"/>
      <c r="B42"/>
    </row>
    <row r="43" spans="1:3" x14ac:dyDescent="0.25">
      <c r="A43"/>
      <c r="B43"/>
    </row>
    <row r="44" spans="1:3" x14ac:dyDescent="0.25">
      <c r="A44"/>
      <c r="B44"/>
    </row>
    <row r="45" spans="1:3" x14ac:dyDescent="0.25">
      <c r="A45"/>
      <c r="B45"/>
    </row>
    <row r="46" spans="1:3" x14ac:dyDescent="0.25">
      <c r="A46"/>
      <c r="B46"/>
    </row>
    <row r="47" spans="1:3" x14ac:dyDescent="0.25">
      <c r="A47"/>
      <c r="B47"/>
    </row>
    <row r="48" spans="1:3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3" x14ac:dyDescent="0.25">
      <c r="A97"/>
      <c r="B97"/>
    </row>
    <row r="98" spans="1:3" x14ac:dyDescent="0.25">
      <c r="A98"/>
      <c r="B98"/>
    </row>
    <row r="100" spans="1:3" x14ac:dyDescent="0.25">
      <c r="C100"/>
    </row>
    <row r="101" spans="1:3" x14ac:dyDescent="0.25">
      <c r="C101"/>
    </row>
    <row r="102" spans="1:3" x14ac:dyDescent="0.25">
      <c r="C102"/>
    </row>
    <row r="103" spans="1:3" x14ac:dyDescent="0.25"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</sheetData>
  <autoFilter ref="D1:AL3" xr:uid="{00000000-0009-0000-0000-000000000000}"/>
  <phoneticPr fontId="5" type="noConversion"/>
  <pageMargins left="0.25" right="0.25" top="0.75" bottom="0.75" header="0.3" footer="0.3"/>
  <pageSetup paperSize="9" scale="2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BRA-LAPTOP</dc:creator>
  <cp:lastModifiedBy>Павел Юндиков</cp:lastModifiedBy>
  <cp:lastPrinted>2026-02-20T05:32:39Z</cp:lastPrinted>
  <dcterms:created xsi:type="dcterms:W3CDTF">2024-04-16T10:20:29Z</dcterms:created>
  <dcterms:modified xsi:type="dcterms:W3CDTF">2026-02-20T06:42:24Z</dcterms:modified>
</cp:coreProperties>
</file>